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28920" yWindow="-1425" windowWidth="29040" windowHeight="15840"/>
  </bookViews>
  <sheets>
    <sheet name="TaskConfig" sheetId="1" r:id="rId1"/>
    <sheet name="Sheet1" sheetId="3" r:id="rId2"/>
    <sheet name="任务类型表" sheetId="4" r:id="rId3"/>
    <sheet name="任务数值表" sheetId="5" r:id="rId4"/>
  </sheets>
  <externalReferences>
    <externalReference r:id="rId5"/>
  </externalReferences>
  <definedNames>
    <definedName name="_xlnm._FilterDatabase" localSheetId="0" hidden="1">TaskConfig!$A$2:$G$59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8" i="4"/>
  <c r="L79" i="5" l="1"/>
  <c r="I79" i="5"/>
  <c r="K79" i="5" s="1"/>
  <c r="M79" i="5" s="1"/>
  <c r="E79" i="5"/>
  <c r="L78" i="5"/>
  <c r="I78" i="5"/>
  <c r="K78" i="5" s="1"/>
  <c r="E78" i="5"/>
  <c r="L77" i="5"/>
  <c r="I77" i="5"/>
  <c r="K77" i="5" s="1"/>
  <c r="E77" i="5"/>
  <c r="L76" i="5"/>
  <c r="I76" i="5"/>
  <c r="K76" i="5" s="1"/>
  <c r="E76" i="5"/>
  <c r="L75" i="5"/>
  <c r="I75" i="5"/>
  <c r="K75" i="5" s="1"/>
  <c r="E75" i="5"/>
  <c r="L74" i="5"/>
  <c r="I74" i="5"/>
  <c r="K74" i="5" s="1"/>
  <c r="E74" i="5"/>
  <c r="L73" i="5"/>
  <c r="I73" i="5"/>
  <c r="K73" i="5" s="1"/>
  <c r="E73" i="5"/>
  <c r="L72" i="5"/>
  <c r="I72" i="5"/>
  <c r="K72" i="5" s="1"/>
  <c r="E72" i="5"/>
  <c r="L71" i="5"/>
  <c r="I71" i="5"/>
  <c r="K71" i="5" s="1"/>
  <c r="E71" i="5"/>
  <c r="J70" i="5"/>
  <c r="L70" i="5" s="1"/>
  <c r="I70" i="5"/>
  <c r="K70" i="5" s="1"/>
  <c r="E70" i="5"/>
  <c r="J69" i="5"/>
  <c r="L69" i="5" s="1"/>
  <c r="I69" i="5"/>
  <c r="K69" i="5" s="1"/>
  <c r="E69" i="5"/>
  <c r="J68" i="5"/>
  <c r="L68" i="5" s="1"/>
  <c r="I68" i="5"/>
  <c r="K68" i="5" s="1"/>
  <c r="E68" i="5"/>
  <c r="J67" i="5"/>
  <c r="L67" i="5" s="1"/>
  <c r="I67" i="5"/>
  <c r="K67" i="5" s="1"/>
  <c r="E67" i="5"/>
  <c r="J66" i="5"/>
  <c r="L66" i="5" s="1"/>
  <c r="I66" i="5"/>
  <c r="K66" i="5" s="1"/>
  <c r="E66" i="5"/>
  <c r="J65" i="5"/>
  <c r="L65" i="5" s="1"/>
  <c r="I65" i="5"/>
  <c r="K65" i="5" s="1"/>
  <c r="E65" i="5"/>
  <c r="J64" i="5"/>
  <c r="L64" i="5" s="1"/>
  <c r="I64" i="5"/>
  <c r="K64" i="5" s="1"/>
  <c r="E64" i="5"/>
  <c r="J63" i="5"/>
  <c r="L63" i="5" s="1"/>
  <c r="I63" i="5"/>
  <c r="K63" i="5" s="1"/>
  <c r="E63" i="5"/>
  <c r="J62" i="5"/>
  <c r="L62" i="5" s="1"/>
  <c r="I62" i="5"/>
  <c r="K62" i="5" s="1"/>
  <c r="E62" i="5"/>
  <c r="J61" i="5"/>
  <c r="L61" i="5" s="1"/>
  <c r="I61" i="5"/>
  <c r="K61" i="5" s="1"/>
  <c r="E61" i="5"/>
  <c r="J60" i="5"/>
  <c r="L60" i="5" s="1"/>
  <c r="I60" i="5"/>
  <c r="K60" i="5" s="1"/>
  <c r="E60" i="5"/>
  <c r="J59" i="5"/>
  <c r="L59" i="5" s="1"/>
  <c r="I59" i="5"/>
  <c r="K59" i="5" s="1"/>
  <c r="E59" i="5"/>
  <c r="L58" i="5"/>
  <c r="J58" i="5"/>
  <c r="I58" i="5"/>
  <c r="E58" i="5"/>
  <c r="L57" i="5"/>
  <c r="J57" i="5"/>
  <c r="I57" i="5"/>
  <c r="E57" i="5"/>
  <c r="L56" i="5"/>
  <c r="J56" i="5"/>
  <c r="I56" i="5"/>
  <c r="E56" i="5"/>
  <c r="L55" i="5"/>
  <c r="J55" i="5"/>
  <c r="I55" i="5"/>
  <c r="E55" i="5"/>
  <c r="L54" i="5"/>
  <c r="J54" i="5"/>
  <c r="I54" i="5"/>
  <c r="E54" i="5"/>
  <c r="L53" i="5"/>
  <c r="J53" i="5"/>
  <c r="I53" i="5"/>
  <c r="E53" i="5"/>
  <c r="L52" i="5"/>
  <c r="J52" i="5"/>
  <c r="I52" i="5"/>
  <c r="E52" i="5"/>
  <c r="L51" i="5"/>
  <c r="J51" i="5"/>
  <c r="I51" i="5"/>
  <c r="E51" i="5"/>
  <c r="L50" i="5"/>
  <c r="I50" i="5"/>
  <c r="K50" i="5" s="1"/>
  <c r="E50" i="5"/>
  <c r="L49" i="5"/>
  <c r="I49" i="5"/>
  <c r="K49" i="5" s="1"/>
  <c r="E49" i="5"/>
  <c r="L48" i="5"/>
  <c r="I48" i="5"/>
  <c r="K48" i="5" s="1"/>
  <c r="E48" i="5"/>
  <c r="L47" i="5"/>
  <c r="I47" i="5"/>
  <c r="K47" i="5" s="1"/>
  <c r="E47" i="5"/>
  <c r="L46" i="5"/>
  <c r="I46" i="5"/>
  <c r="K46" i="5" s="1"/>
  <c r="E46" i="5"/>
  <c r="L45" i="5"/>
  <c r="I45" i="5"/>
  <c r="K45" i="5" s="1"/>
  <c r="E45" i="5"/>
  <c r="L44" i="5"/>
  <c r="I44" i="5"/>
  <c r="K44" i="5" s="1"/>
  <c r="E44" i="5"/>
  <c r="L43" i="5"/>
  <c r="I43" i="5"/>
  <c r="K43" i="5" s="1"/>
  <c r="E43" i="5"/>
  <c r="L42" i="5"/>
  <c r="I42" i="5"/>
  <c r="K42" i="5" s="1"/>
  <c r="E42" i="5"/>
  <c r="L41" i="5"/>
  <c r="I41" i="5"/>
  <c r="K41" i="5" s="1"/>
  <c r="E41" i="5"/>
  <c r="L40" i="5"/>
  <c r="I40" i="5"/>
  <c r="K40" i="5" s="1"/>
  <c r="E40" i="5"/>
  <c r="L39" i="5"/>
  <c r="I39" i="5"/>
  <c r="K39" i="5" s="1"/>
  <c r="E39" i="5"/>
  <c r="L38" i="5"/>
  <c r="I38" i="5"/>
  <c r="K38" i="5" s="1"/>
  <c r="E38" i="5"/>
  <c r="L37" i="5"/>
  <c r="I37" i="5"/>
  <c r="K37" i="5" s="1"/>
  <c r="E37" i="5"/>
  <c r="L36" i="5"/>
  <c r="I36" i="5"/>
  <c r="K36" i="5" s="1"/>
  <c r="E36" i="5"/>
  <c r="L35" i="5"/>
  <c r="I35" i="5"/>
  <c r="K35" i="5" s="1"/>
  <c r="E35" i="5"/>
  <c r="L34" i="5"/>
  <c r="I34" i="5"/>
  <c r="K34" i="5" s="1"/>
  <c r="E34" i="5"/>
  <c r="L33" i="5"/>
  <c r="I33" i="5"/>
  <c r="K33" i="5" s="1"/>
  <c r="E33" i="5"/>
  <c r="L32" i="5"/>
  <c r="I32" i="5"/>
  <c r="K32" i="5" s="1"/>
  <c r="E32" i="5"/>
  <c r="L31" i="5"/>
  <c r="I31" i="5"/>
  <c r="K31" i="5" s="1"/>
  <c r="E31" i="5"/>
  <c r="L30" i="5"/>
  <c r="I30" i="5"/>
  <c r="K30" i="5" s="1"/>
  <c r="E30" i="5"/>
  <c r="L29" i="5"/>
  <c r="I29" i="5"/>
  <c r="K29" i="5" s="1"/>
  <c r="E29" i="5"/>
  <c r="L28" i="5"/>
  <c r="I28" i="5"/>
  <c r="K28" i="5" s="1"/>
  <c r="E28" i="5"/>
  <c r="L27" i="5"/>
  <c r="I27" i="5"/>
  <c r="K27" i="5" s="1"/>
  <c r="E27" i="5"/>
  <c r="L26" i="5"/>
  <c r="I26" i="5"/>
  <c r="K26" i="5" s="1"/>
  <c r="E26" i="5"/>
  <c r="L25" i="5"/>
  <c r="I25" i="5"/>
  <c r="K25" i="5" s="1"/>
  <c r="E25" i="5"/>
  <c r="L24" i="5"/>
  <c r="I24" i="5"/>
  <c r="K24" i="5" s="1"/>
  <c r="E24" i="5"/>
  <c r="L23" i="5"/>
  <c r="I23" i="5"/>
  <c r="K23" i="5" s="1"/>
  <c r="E23" i="5"/>
  <c r="L22" i="5"/>
  <c r="I22" i="5"/>
  <c r="K22" i="5" s="1"/>
  <c r="E22" i="5"/>
  <c r="L21" i="5"/>
  <c r="I21" i="5"/>
  <c r="K21" i="5" s="1"/>
  <c r="E21" i="5"/>
  <c r="L20" i="5"/>
  <c r="I20" i="5"/>
  <c r="K20" i="5" s="1"/>
  <c r="E20" i="5"/>
  <c r="L19" i="5"/>
  <c r="I19" i="5"/>
  <c r="K19" i="5" s="1"/>
  <c r="E19" i="5"/>
  <c r="L18" i="5"/>
  <c r="I18" i="5"/>
  <c r="K18" i="5" s="1"/>
  <c r="E18" i="5"/>
  <c r="L17" i="5"/>
  <c r="I17" i="5"/>
  <c r="K17" i="5" s="1"/>
  <c r="E17" i="5"/>
  <c r="L16" i="5"/>
  <c r="I16" i="5"/>
  <c r="K16" i="5" s="1"/>
  <c r="E16" i="5"/>
  <c r="L15" i="5"/>
  <c r="I15" i="5"/>
  <c r="K15" i="5" s="1"/>
  <c r="E15" i="5"/>
  <c r="L14" i="5"/>
  <c r="I14" i="5"/>
  <c r="K14" i="5" s="1"/>
  <c r="E14" i="5"/>
  <c r="L13" i="5"/>
  <c r="K13" i="5"/>
  <c r="E13" i="5"/>
  <c r="L12" i="5"/>
  <c r="K12" i="5"/>
  <c r="E12" i="5"/>
  <c r="L11" i="5"/>
  <c r="I11" i="5"/>
  <c r="K11" i="5" s="1"/>
  <c r="E11" i="5"/>
  <c r="L10" i="5"/>
  <c r="I10" i="5"/>
  <c r="K10" i="5" s="1"/>
  <c r="E10" i="5"/>
  <c r="L9" i="5"/>
  <c r="I9" i="5"/>
  <c r="K9" i="5" s="1"/>
  <c r="E9" i="5"/>
  <c r="L8" i="5"/>
  <c r="I8" i="5"/>
  <c r="K8" i="5" s="1"/>
  <c r="E8" i="5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D27" i="3"/>
  <c r="D26" i="3"/>
  <c r="D25" i="3"/>
  <c r="D24" i="3"/>
  <c r="D23" i="3"/>
  <c r="D22" i="3"/>
  <c r="J21" i="3"/>
  <c r="J26" i="3" s="1"/>
  <c r="J31" i="3" s="1"/>
  <c r="J36" i="3" s="1"/>
  <c r="J41" i="3" s="1"/>
  <c r="J46" i="3" s="1"/>
  <c r="J51" i="3" s="1"/>
  <c r="J56" i="3" s="1"/>
  <c r="J61" i="3" s="1"/>
  <c r="J66" i="3" s="1"/>
  <c r="J71" i="3" s="1"/>
  <c r="J76" i="3" s="1"/>
  <c r="D21" i="3"/>
  <c r="D20" i="3"/>
  <c r="D19" i="3"/>
  <c r="D18" i="3"/>
  <c r="J17" i="3"/>
  <c r="J18" i="3" s="1"/>
  <c r="D17" i="3"/>
  <c r="D16" i="3"/>
  <c r="D15" i="3"/>
  <c r="D14" i="3"/>
  <c r="D13" i="3"/>
  <c r="D12" i="3"/>
  <c r="D11" i="3"/>
  <c r="D10" i="3"/>
  <c r="D9" i="3"/>
  <c r="M19" i="5" l="1"/>
  <c r="M27" i="5"/>
  <c r="M35" i="5"/>
  <c r="M43" i="5"/>
  <c r="K51" i="5"/>
  <c r="M51" i="5" s="1"/>
  <c r="K53" i="5"/>
  <c r="M53" i="5" s="1"/>
  <c r="K55" i="5"/>
  <c r="M55" i="5" s="1"/>
  <c r="K57" i="5"/>
  <c r="M57" i="5" s="1"/>
  <c r="M10" i="5"/>
  <c r="M18" i="5"/>
  <c r="M26" i="5"/>
  <c r="M34" i="5"/>
  <c r="M42" i="5"/>
  <c r="M50" i="5"/>
  <c r="M67" i="5"/>
  <c r="M65" i="5"/>
  <c r="M72" i="5"/>
  <c r="M9" i="5"/>
  <c r="M13" i="5"/>
  <c r="M17" i="5"/>
  <c r="M25" i="5"/>
  <c r="M33" i="5"/>
  <c r="M41" i="5"/>
  <c r="M49" i="5"/>
  <c r="M63" i="5"/>
  <c r="M71" i="5"/>
  <c r="M59" i="5"/>
  <c r="M8" i="5"/>
  <c r="M12" i="5"/>
  <c r="M20" i="5"/>
  <c r="M28" i="5"/>
  <c r="M36" i="5"/>
  <c r="M44" i="5"/>
  <c r="M61" i="5"/>
  <c r="M69" i="5"/>
  <c r="M78" i="5"/>
  <c r="J23" i="3"/>
  <c r="J28" i="3" s="1"/>
  <c r="J33" i="3" s="1"/>
  <c r="J38" i="3" s="1"/>
  <c r="J43" i="3" s="1"/>
  <c r="J48" i="3" s="1"/>
  <c r="J53" i="3" s="1"/>
  <c r="J58" i="3" s="1"/>
  <c r="J63" i="3" s="1"/>
  <c r="J68" i="3" s="1"/>
  <c r="J73" i="3" s="1"/>
  <c r="J78" i="3" s="1"/>
  <c r="J19" i="3"/>
  <c r="M77" i="5"/>
  <c r="M15" i="5"/>
  <c r="M23" i="5"/>
  <c r="M31" i="5"/>
  <c r="M39" i="5"/>
  <c r="M47" i="5"/>
  <c r="K52" i="5"/>
  <c r="M52" i="5" s="1"/>
  <c r="K54" i="5"/>
  <c r="M54" i="5" s="1"/>
  <c r="K56" i="5"/>
  <c r="M56" i="5" s="1"/>
  <c r="K58" i="5"/>
  <c r="M58" i="5" s="1"/>
  <c r="M60" i="5"/>
  <c r="M62" i="5"/>
  <c r="M64" i="5"/>
  <c r="M66" i="5"/>
  <c r="M68" i="5"/>
  <c r="M70" i="5"/>
  <c r="M75" i="5"/>
  <c r="J22" i="3"/>
  <c r="J27" i="3" s="1"/>
  <c r="J32" i="3" s="1"/>
  <c r="J37" i="3" s="1"/>
  <c r="J42" i="3" s="1"/>
  <c r="J47" i="3" s="1"/>
  <c r="J52" i="3" s="1"/>
  <c r="J57" i="3" s="1"/>
  <c r="J62" i="3" s="1"/>
  <c r="J67" i="3" s="1"/>
  <c r="J72" i="3" s="1"/>
  <c r="J77" i="3" s="1"/>
  <c r="M11" i="5"/>
  <c r="M21" i="5"/>
  <c r="M29" i="5"/>
  <c r="M37" i="5"/>
  <c r="M45" i="5"/>
  <c r="M73" i="5"/>
  <c r="M16" i="5"/>
  <c r="M24" i="5"/>
  <c r="M32" i="5"/>
  <c r="M40" i="5"/>
  <c r="M48" i="5"/>
  <c r="M76" i="5"/>
  <c r="M14" i="5"/>
  <c r="M22" i="5"/>
  <c r="M30" i="5"/>
  <c r="M38" i="5"/>
  <c r="M46" i="5"/>
  <c r="M74" i="5"/>
  <c r="J24" i="3" l="1"/>
  <c r="J29" i="3" s="1"/>
  <c r="J34" i="3" s="1"/>
  <c r="J39" i="3" s="1"/>
  <c r="J44" i="3" s="1"/>
  <c r="J49" i="3" s="1"/>
  <c r="J54" i="3" s="1"/>
  <c r="J59" i="3" s="1"/>
  <c r="J64" i="3" s="1"/>
  <c r="J69" i="3" s="1"/>
  <c r="J74" i="3" s="1"/>
  <c r="J79" i="3" s="1"/>
  <c r="J20" i="3"/>
  <c r="J25" i="3" s="1"/>
  <c r="J30" i="3" s="1"/>
  <c r="J35" i="3" s="1"/>
  <c r="J40" i="3" s="1"/>
  <c r="J45" i="3" s="1"/>
  <c r="J50" i="3" s="1"/>
  <c r="J55" i="3" s="1"/>
  <c r="J60" i="3" s="1"/>
  <c r="J65" i="3" s="1"/>
  <c r="J70" i="3" s="1"/>
  <c r="J75" i="3" s="1"/>
  <c r="J80" i="3" s="1"/>
</calcChain>
</file>

<file path=xl/comments1.xml><?xml version="1.0" encoding="utf-8"?>
<comments xmlns="http://schemas.openxmlformats.org/spreadsheetml/2006/main">
  <authors>
    <author>lj035</author>
  </authors>
  <commentList>
    <comment ref="D4" authorId="0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comments2.xml><?xml version="1.0" encoding="utf-8"?>
<comments xmlns="http://schemas.openxmlformats.org/spreadsheetml/2006/main">
  <authors>
    <author>lj035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comments3.xml><?xml version="1.0" encoding="utf-8"?>
<comments xmlns="http://schemas.openxmlformats.org/spreadsheetml/2006/main">
  <authors>
    <author>shihongyi</author>
  </authors>
  <commentList>
    <comment ref="F93" authorId="0">
      <text>
        <r>
          <rPr>
            <b/>
            <sz val="9"/>
            <color indexed="81"/>
            <rFont val="宋体"/>
            <family val="3"/>
            <charset val="134"/>
          </rPr>
          <t>shihongyi:</t>
        </r>
        <r>
          <rPr>
            <sz val="9"/>
            <color indexed="81"/>
            <rFont val="宋体"/>
            <family val="3"/>
            <charset val="134"/>
          </rPr>
          <t xml:space="preserve">
任务奖励限定为狂欢进度</t>
        </r>
      </text>
    </comment>
  </commentList>
</comments>
</file>

<file path=xl/comments4.xml><?xml version="1.0" encoding="utf-8"?>
<comments xmlns="http://schemas.openxmlformats.org/spreadsheetml/2006/main">
  <authors>
    <author>lj035</author>
  </authors>
  <commentList>
    <comment ref="D4" authorId="0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sharedStrings.xml><?xml version="1.0" encoding="utf-8"?>
<sst xmlns="http://schemas.openxmlformats.org/spreadsheetml/2006/main" count="1032" uniqueCount="465">
  <si>
    <t>Id</t>
  </si>
  <si>
    <t>TaskType</t>
  </si>
  <si>
    <t>TaskValue</t>
  </si>
  <si>
    <t>Desc</t>
  </si>
  <si>
    <t>Reward</t>
  </si>
  <si>
    <t>Jump</t>
  </si>
  <si>
    <t>Nouse</t>
  </si>
  <si>
    <t>int</t>
  </si>
  <si>
    <t>mut,int#int,2</t>
  </si>
  <si>
    <t>string</t>
  </si>
  <si>
    <t>mut,int#int,1</t>
  </si>
  <si>
    <t>任务id</t>
  </si>
  <si>
    <t>任务类型</t>
  </si>
  <si>
    <t>任务参数</t>
  </si>
  <si>
    <t>任务描述</t>
  </si>
  <si>
    <t>任务奖励
物品id#数量</t>
  </si>
  <si>
    <t>跳转</t>
  </si>
  <si>
    <t>跳转备注</t>
  </si>
  <si>
    <t>默认值</t>
  </si>
  <si>
    <t>正确性校对</t>
  </si>
  <si>
    <t>校对值</t>
  </si>
  <si>
    <t>0|50</t>
  </si>
  <si>
    <t>0|30</t>
  </si>
  <si>
    <t>0|10</t>
  </si>
  <si>
    <t>0|100000</t>
  </si>
  <si>
    <t>玩家战力达到：100000</t>
  </si>
  <si>
    <t>1#301|1</t>
  </si>
  <si>
    <t>0|100</t>
  </si>
  <si>
    <t>0|70</t>
  </si>
  <si>
    <t>0|6</t>
  </si>
  <si>
    <t>0|200</t>
  </si>
  <si>
    <t>0|300</t>
  </si>
  <si>
    <t>0|1000</t>
  </si>
  <si>
    <t>任务奖励</t>
  </si>
  <si>
    <t>参数</t>
  </si>
  <si>
    <t>vip等级</t>
  </si>
  <si>
    <t>条件1</t>
  </si>
  <si>
    <t>条件2</t>
  </si>
  <si>
    <t>条件3</t>
  </si>
  <si>
    <t>条件4</t>
  </si>
  <si>
    <t>条件5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</si>
  <si>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</t>
    </r>
  </si>
  <si>
    <t>妖灵师等级达到15级</t>
  </si>
  <si>
    <t>通关普通副本2</t>
  </si>
  <si>
    <t>玩家战力达到10000</t>
  </si>
  <si>
    <t>妖灵师等级达到：%s</t>
  </si>
  <si>
    <t>4#1000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</si>
  <si>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2</t>
    </r>
  </si>
  <si>
    <t>穿戴6件绿色装备</t>
  </si>
  <si>
    <t>5个妖灵师等级达到40</t>
  </si>
  <si>
    <t>通关英雄本1</t>
  </si>
  <si>
    <t>玩家战力达到多少</t>
  </si>
  <si>
    <r>
      <rPr>
        <sz val="9"/>
        <color theme="1"/>
        <rFont val="微软雅黑"/>
        <family val="2"/>
        <charset val="134"/>
      </rPr>
      <t>通关普通副本：</t>
    </r>
    <r>
      <rPr>
        <b/>
        <sz val="9"/>
        <color theme="1"/>
        <rFont val="微软雅黑"/>
        <family val="2"/>
        <charset val="134"/>
      </rPr>
      <t>%s</t>
    </r>
  </si>
  <si>
    <t>4#1001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</si>
  <si>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3</t>
    </r>
  </si>
  <si>
    <t>竞技场挑战多少场</t>
  </si>
  <si>
    <t>获得一件多少评分的装备</t>
  </si>
  <si>
    <t>5个妖灵师等级达到60</t>
  </si>
  <si>
    <t>群英招募多少次</t>
  </si>
  <si>
    <t>通关英雄本2</t>
  </si>
  <si>
    <t>玩家战力达到：%s</t>
  </si>
  <si>
    <t>4#1002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</si>
  <si>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4</t>
    </r>
  </si>
  <si>
    <t>激活任意一套异妖</t>
  </si>
  <si>
    <t>获得多少个5星妖灵师</t>
  </si>
  <si>
    <t>外地入侵击杀多少次</t>
  </si>
  <si>
    <t>锻造等级达到多少</t>
  </si>
  <si>
    <t>玩家战力达到</t>
  </si>
  <si>
    <t>穿戴%s品质装备数量：%s</t>
  </si>
  <si>
    <t>4#1003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</si>
  <si>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5</t>
    </r>
  </si>
  <si>
    <t>穿戴多少件蓝色装备</t>
  </si>
  <si>
    <t>多少个妖灵师达到多少级</t>
  </si>
  <si>
    <t>通关英雄本</t>
  </si>
  <si>
    <t>玩家等级达到多少</t>
  </si>
  <si>
    <t>竞技场积分达到多少</t>
  </si>
  <si>
    <t>妖灵师等级达到%s的数量：%s</t>
  </si>
  <si>
    <t>4#1004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</si>
  <si>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6</t>
    </r>
  </si>
  <si>
    <t>穿戴多少件紫色装备</t>
  </si>
  <si>
    <t>通关普通副本</t>
  </si>
  <si>
    <t>异妖总战力达到多少</t>
  </si>
  <si>
    <t>通关英雄副本：%s</t>
  </si>
  <si>
    <t>4#1005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</si>
  <si>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7</t>
    </r>
  </si>
  <si>
    <t>穿戴多少个橙色装备</t>
  </si>
  <si>
    <t>激活多少个异妖</t>
  </si>
  <si>
    <t>多少个妖灵师等级达到</t>
  </si>
  <si>
    <t>4#1006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</si>
  <si>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8</t>
    </r>
  </si>
  <si>
    <t>获取多少件评分多少的装备、</t>
  </si>
  <si>
    <t>累计抽取秘盒多少次</t>
  </si>
  <si>
    <t>竞技场挑战场数：%s</t>
  </si>
  <si>
    <t>4#1007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</si>
  <si>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9</t>
    </r>
  </si>
  <si>
    <t>获得%s评分的装备数量：%s</t>
  </si>
  <si>
    <t>4#1008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</si>
  <si>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10</t>
    </r>
  </si>
  <si>
    <t>4#1009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</si>
  <si>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11</t>
    </r>
  </si>
  <si>
    <t>群英征募的次数：%s</t>
  </si>
  <si>
    <t>4#1010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</si>
  <si>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12</t>
    </r>
  </si>
  <si>
    <r>
      <rPr>
        <sz val="9"/>
        <color theme="1"/>
        <rFont val="微软雅黑"/>
        <family val="2"/>
        <charset val="134"/>
      </rPr>
      <t>通关英雄副本：</t>
    </r>
    <r>
      <rPr>
        <b/>
        <sz val="9"/>
        <color theme="1"/>
        <rFont val="微软雅黑"/>
        <family val="2"/>
        <charset val="134"/>
      </rPr>
      <t>%s</t>
    </r>
  </si>
  <si>
    <t>4#1011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</si>
  <si>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13</t>
    </r>
  </si>
  <si>
    <t>激活异妖的数量：%s</t>
  </si>
  <si>
    <t>4#1012</t>
  </si>
  <si>
    <t>获得%s品质妖灵师数量：%s</t>
  </si>
  <si>
    <t>4#1013</t>
  </si>
  <si>
    <t>外敌入侵击杀次数：%s</t>
  </si>
  <si>
    <t>4#1014</t>
  </si>
  <si>
    <t>炼造等级达到：%s</t>
  </si>
  <si>
    <t>4#1015</t>
  </si>
  <si>
    <t>4#1016</t>
  </si>
  <si>
    <t>4#1017</t>
  </si>
  <si>
    <t>玩家等级达到：%s</t>
  </si>
  <si>
    <t>竞技场目标积分：%s</t>
  </si>
  <si>
    <t>异妖总战力达到：%s</t>
  </si>
  <si>
    <t>激活异妖数量：%s</t>
  </si>
  <si>
    <t>累计秘盒抽取次数：%s</t>
  </si>
  <si>
    <t>5|1</t>
  </si>
  <si>
    <t>获得%s品质妖灵师数量达到：</t>
  </si>
  <si>
    <t>100|2</t>
  </si>
  <si>
    <t>0|2</t>
  </si>
  <si>
    <t>激活异妖数量达到：%s</t>
  </si>
  <si>
    <t>激活异妖数量达到：</t>
  </si>
  <si>
    <t>0|9000</t>
  </si>
  <si>
    <t>任意异妖战力达到：%s</t>
  </si>
  <si>
    <t>任意异妖战力达到：</t>
  </si>
  <si>
    <t>0|900000</t>
  </si>
  <si>
    <t>异妖总战力达到：</t>
  </si>
  <si>
    <t>竞技场挑战场次达到：%s</t>
  </si>
  <si>
    <t>竞技场挑战场次达到：</t>
  </si>
  <si>
    <t>0|1300</t>
  </si>
  <si>
    <t>竞技场目标积分达到：%s</t>
  </si>
  <si>
    <t>竞技场目标积分达到：</t>
  </si>
  <si>
    <t>0|20</t>
  </si>
  <si>
    <t>玩家等级达到：</t>
  </si>
  <si>
    <t>0|9999</t>
  </si>
  <si>
    <t>玩家战力达到：</t>
  </si>
  <si>
    <t>16|50</t>
  </si>
  <si>
    <t>累计消耗妖晶达到：%s</t>
  </si>
  <si>
    <t>累计消耗妖晶达到：</t>
  </si>
  <si>
    <t>0|4</t>
  </si>
  <si>
    <t>获得%s品质装备数量达到：%s</t>
  </si>
  <si>
    <t>获得%s品质装备数量达到：</t>
  </si>
  <si>
    <t>3051|1</t>
  </si>
  <si>
    <t>通关故事关卡：%s</t>
  </si>
  <si>
    <t>通关故事关卡：</t>
  </si>
  <si>
    <t>102|1</t>
  </si>
  <si>
    <t>通关普通副本：%s</t>
  </si>
  <si>
    <t>通关普通副本：</t>
  </si>
  <si>
    <t>通关简单难度精英副本：古寺疑云</t>
  </si>
  <si>
    <t>通关难度%s英雄副本：</t>
  </si>
  <si>
    <t>外敌入侵击杀次数达到：</t>
  </si>
  <si>
    <t>累计抽取秘盒次数达到：%s</t>
  </si>
  <si>
    <t>累计抽取秘盒次数达到：</t>
  </si>
  <si>
    <t>1500|1</t>
  </si>
  <si>
    <t>获得%s战力的装备件数达到：%s</t>
  </si>
  <si>
    <t>获得%s战力的装备件数达到：</t>
  </si>
  <si>
    <t>0|1</t>
  </si>
  <si>
    <t>买金币次数达到</t>
  </si>
  <si>
    <t>买金币次数达到:</t>
  </si>
  <si>
    <t>购买体力次数达到</t>
  </si>
  <si>
    <t>购买体力次数达到:</t>
  </si>
  <si>
    <t>每日挑战普通副本次数达到</t>
  </si>
  <si>
    <t>每日挑战普通副本次数达到:</t>
  </si>
  <si>
    <t>每日挑战精英副本次数达到</t>
  </si>
  <si>
    <t>每日挑战精英副本次数达到:</t>
  </si>
  <si>
    <t>0|3</t>
  </si>
  <si>
    <t>每日挑战故事关卡次数达到</t>
  </si>
  <si>
    <t>每日挑战故事关卡次数达到:</t>
  </si>
  <si>
    <t>0|5</t>
  </si>
  <si>
    <t>收取秘境奖励次数达到</t>
  </si>
  <si>
    <t>收取秘境奖励次数达到:</t>
  </si>
  <si>
    <t>竞技场胜利胜利场次达到</t>
  </si>
  <si>
    <t>竞技场胜利胜利场次达到:</t>
  </si>
  <si>
    <t>完成每日任务数量达到</t>
  </si>
  <si>
    <t>完成每日任务数量达到:</t>
  </si>
  <si>
    <t>1#5|1</t>
  </si>
  <si>
    <t>大地守护戒灵天赋品阶达到：绿+3</t>
  </si>
  <si>
    <t>%s天赋品阶达到：</t>
  </si>
  <si>
    <t>试炼层数达到</t>
  </si>
  <si>
    <t>试炼层数达到：</t>
  </si>
  <si>
    <t>参与试炼副本次数：%s</t>
  </si>
  <si>
    <t>参与试炼副本次数：</t>
  </si>
  <si>
    <t>累计挑战精英副本次数达到：%s</t>
  </si>
  <si>
    <t>累计挑战精英副本次数达到：（不论成败）</t>
  </si>
  <si>
    <t>累计挑战外敌入侵次数达到：%s</t>
  </si>
  <si>
    <t>累计挑战外敌入侵次数达到：（不论成败）</t>
  </si>
  <si>
    <t>累计秘境极速探索次数达到：%s</t>
  </si>
  <si>
    <t>累计秘境快速探索次数达到：</t>
  </si>
  <si>
    <t>竞技场排名进入排行榜前：%s</t>
  </si>
  <si>
    <t>竞技场排名进入排行榜前：</t>
  </si>
  <si>
    <t>七日狂欢积分累计达到：%s</t>
  </si>
  <si>
    <t>七日狂欢积分累计达到：</t>
  </si>
  <si>
    <t>领取章节奖励次数达到：%s</t>
  </si>
  <si>
    <t>特权等级达到|：%s</t>
  </si>
  <si>
    <t>领取在线奖励次数达到：%s</t>
  </si>
  <si>
    <t>领取七日登录奖励次数达到：%s</t>
  </si>
  <si>
    <t>领取日常任务宝箱奖励次数达到：%s</t>
  </si>
  <si>
    <t>4|1</t>
  </si>
  <si>
    <t>消耗体力数量达到：%s</t>
  </si>
  <si>
    <t>10024|1</t>
  </si>
  <si>
    <t>17|1</t>
  </si>
  <si>
    <t>%s（商店id）购买次数：%s</t>
  </si>
  <si>
    <t>拥有好友的个数：%s</t>
  </si>
  <si>
    <t>赠送好友体力次数：%s</t>
  </si>
  <si>
    <t>查看%s次我要变强</t>
  </si>
  <si>
    <r>
      <rPr>
        <sz val="9"/>
        <color theme="1"/>
        <rFont val="微软雅黑"/>
        <family val="2"/>
        <charset val="134"/>
      </rPr>
      <t>血战每日杀死X</t>
    </r>
    <r>
      <rPr>
        <sz val="9"/>
        <color theme="1"/>
        <rFont val="微软雅黑"/>
        <family val="2"/>
        <charset val="134"/>
      </rPr>
      <t>X个敌人</t>
    </r>
  </si>
  <si>
    <t>无尽副本行动力累计消耗</t>
  </si>
  <si>
    <t>参与公会战战斗次数：%s</t>
  </si>
  <si>
    <t>10|1</t>
  </si>
  <si>
    <t>得到%s星级法宝的数量为：%s</t>
  </si>
  <si>
    <t>将%s品质的法宝升到%s星级</t>
  </si>
  <si>
    <t>魂印升到%s级的数量为：%s</t>
  </si>
  <si>
    <t>占星次数达到：%s</t>
  </si>
  <si>
    <t>血战参与次数达到：%s</t>
  </si>
  <si>
    <t>血战的胜利次数达到：%s</t>
  </si>
  <si>
    <t>领收取友情点次数达到：%s</t>
  </si>
  <si>
    <t>加入公会次数：%s</t>
  </si>
  <si>
    <t>参与公会战布防次数：%s</t>
  </si>
  <si>
    <t>提出%s次好友申请</t>
  </si>
  <si>
    <t>mut,int|int,2</t>
  </si>
  <si>
    <r>
      <rPr>
        <sz val="9"/>
        <color theme="1"/>
        <rFont val="微软雅黑"/>
        <family val="2"/>
        <charset val="134"/>
      </rPr>
      <t>任务奖励
物品id</t>
    </r>
    <r>
      <rPr>
        <sz val="9"/>
        <color theme="1"/>
        <rFont val="微软雅黑"/>
        <family val="2"/>
        <charset val="134"/>
      </rPr>
      <t>#数量</t>
    </r>
  </si>
  <si>
    <t>0#50</t>
  </si>
  <si>
    <t>0#150</t>
  </si>
  <si>
    <t>5#5</t>
  </si>
  <si>
    <t>15#1</t>
  </si>
  <si>
    <t>30#1</t>
  </si>
  <si>
    <t>40#5</t>
  </si>
  <si>
    <t>60#5</t>
  </si>
  <si>
    <t>80#5</t>
  </si>
  <si>
    <t>100#10</t>
  </si>
  <si>
    <t>0#1</t>
  </si>
  <si>
    <t>0#5</t>
  </si>
  <si>
    <t>0#80000</t>
  </si>
  <si>
    <t>0#150000</t>
  </si>
  <si>
    <t>0#20</t>
  </si>
  <si>
    <t>0#1500</t>
  </si>
  <si>
    <t>0#3000</t>
  </si>
  <si>
    <t>0#90</t>
  </si>
  <si>
    <t>0#10000</t>
  </si>
  <si>
    <t>0#30000</t>
  </si>
  <si>
    <t>0#100000</t>
  </si>
  <si>
    <t>0#200000</t>
  </si>
  <si>
    <t>0#15</t>
  </si>
  <si>
    <t>2#15</t>
  </si>
  <si>
    <t>获取%s品质装备数量：%s</t>
  </si>
  <si>
    <t>3#12</t>
  </si>
  <si>
    <t>4#8</t>
  </si>
  <si>
    <t>102#1</t>
  </si>
  <si>
    <t>115#1</t>
  </si>
  <si>
    <t>110#1</t>
  </si>
  <si>
    <t>202#1</t>
  </si>
  <si>
    <t>203#1</t>
  </si>
  <si>
    <t>206#1</t>
  </si>
  <si>
    <t>209#1</t>
  </si>
  <si>
    <t>0#8</t>
  </si>
  <si>
    <t>0#300</t>
  </si>
  <si>
    <t>5000#1</t>
  </si>
  <si>
    <t>获得%s战力的装备数量：%s</t>
  </si>
  <si>
    <t>10000#8</t>
  </si>
  <si>
    <t>0|1</t>
    <phoneticPr fontId="8" type="noConversion"/>
  </si>
  <si>
    <t>通关剧情副本或精英副本%s次</t>
    <phoneticPr fontId="8" type="noConversion"/>
  </si>
  <si>
    <t>1|1</t>
  </si>
  <si>
    <t>第%s日登录%s次</t>
  </si>
  <si>
    <t>开服累充达到：%s</t>
  </si>
  <si>
    <t>普通抽%s次</t>
  </si>
  <si>
    <t>刷新迷宫寻宝%s次</t>
  </si>
  <si>
    <t>将法宝等级提升至%s</t>
  </si>
  <si>
    <t>使用%s级别的公会贡献%s次</t>
  </si>
  <si>
    <t>公会副本挑战%s次</t>
  </si>
  <si>
    <t>守卫荆州通关%s次</t>
  </si>
  <si>
    <t>守卫荆州派出武将%s次</t>
  </si>
  <si>
    <t>%s级别幸运探宝%s次</t>
  </si>
  <si>
    <t>购买7日狂欢福利礼包%s次</t>
  </si>
  <si>
    <t>完成%s品质的寻宝%s次</t>
    <phoneticPr fontId="8" type="noConversion"/>
  </si>
  <si>
    <t>0|1</t>
    <phoneticPr fontId="8" type="noConversion"/>
  </si>
  <si>
    <t>完成%s类型（0为不限类型）的日常副本%s次</t>
    <phoneticPr fontId="8" type="noConversion"/>
  </si>
  <si>
    <t>使用六灵阁召唤%s次</t>
    <phoneticPr fontId="8" type="noConversion"/>
  </si>
  <si>
    <t>开启龙脉%s个位置</t>
    <phoneticPr fontId="8" type="noConversion"/>
  </si>
  <si>
    <t>成功击败公会副本boss%s次</t>
    <phoneticPr fontId="8" type="noConversion"/>
  </si>
  <si>
    <t>全体上阵成员法宝等级都达到%s</t>
    <phoneticPr fontId="8" type="noConversion"/>
  </si>
  <si>
    <t>16#20</t>
  </si>
  <si>
    <t>16#30</t>
  </si>
  <si>
    <t>4101|1</t>
  </si>
  <si>
    <t>0|60000</t>
  </si>
  <si>
    <t>玩家战力达到：60000</t>
  </si>
  <si>
    <t>5201|1</t>
  </si>
  <si>
    <t>通关故事关卡：简单5-20</t>
  </si>
  <si>
    <t>16#40</t>
  </si>
  <si>
    <t>7101|1</t>
  </si>
  <si>
    <t>通关故事关卡：简单7-10</t>
  </si>
  <si>
    <t>0|170000</t>
  </si>
  <si>
    <t>玩家战力达到：170000</t>
  </si>
  <si>
    <t>5|3</t>
  </si>
  <si>
    <t>8201|1</t>
  </si>
  <si>
    <t>通关故事关卡：简单8-20</t>
  </si>
  <si>
    <t>16#50</t>
  </si>
  <si>
    <t>0|320000</t>
  </si>
  <si>
    <t>玩家战力达到：320000</t>
  </si>
  <si>
    <t>5|6</t>
  </si>
  <si>
    <t>10101|1</t>
  </si>
  <si>
    <t>通关故事关卡：简单10-10</t>
  </si>
  <si>
    <t>0|600000</t>
  </si>
  <si>
    <t>玩家战力达到：600000</t>
  </si>
  <si>
    <t>5|10</t>
  </si>
  <si>
    <t>12101|1</t>
  </si>
  <si>
    <t>通关故事关卡：简单12-10</t>
  </si>
  <si>
    <t>16#60</t>
  </si>
  <si>
    <t>0|1150000</t>
  </si>
  <si>
    <t>玩家战力达到：1150000</t>
  </si>
  <si>
    <t>5|20</t>
  </si>
  <si>
    <t>0|140</t>
  </si>
  <si>
    <t>0|2000000</t>
  </si>
  <si>
    <t>玩家战力达到：2000000</t>
  </si>
  <si>
    <t>16#70</t>
  </si>
  <si>
    <t>3202|1</t>
  </si>
  <si>
    <t>通关故事关卡：普通3-20</t>
  </si>
  <si>
    <t>16#80</t>
  </si>
  <si>
    <t>0|4500000</t>
  </si>
  <si>
    <t>玩家战力达到：4500000</t>
  </si>
  <si>
    <t>5|90</t>
  </si>
  <si>
    <t>0|380</t>
  </si>
  <si>
    <t>5202|1</t>
  </si>
  <si>
    <t>通关故事关卡：普通5-20</t>
  </si>
  <si>
    <t>16#90</t>
  </si>
  <si>
    <t>0|5900000</t>
  </si>
  <si>
    <t>玩家战力达到：5900000</t>
  </si>
  <si>
    <t>5|120</t>
  </si>
  <si>
    <t>0|480</t>
  </si>
  <si>
    <t>7302|1</t>
  </si>
  <si>
    <t>通关故事关卡：普通7-30</t>
  </si>
  <si>
    <t>16#100</t>
  </si>
  <si>
    <t>0|7700000</t>
  </si>
  <si>
    <t>玩家战力达到：7700000</t>
  </si>
  <si>
    <t>5|180</t>
  </si>
  <si>
    <t>0|570</t>
  </si>
  <si>
    <t>玩家等级达到：3级</t>
    <phoneticPr fontId="8" type="noConversion"/>
  </si>
  <si>
    <t>0|3</t>
    <phoneticPr fontId="8" type="noConversion"/>
  </si>
  <si>
    <t>只记录抽卡原始获得</t>
    <phoneticPr fontId="8" type="noConversion"/>
  </si>
  <si>
    <t>开启条件</t>
    <phoneticPr fontId="8" type="noConversion"/>
  </si>
  <si>
    <t>65#1</t>
  </si>
  <si>
    <t>65#3</t>
  </si>
  <si>
    <t>65#8</t>
  </si>
  <si>
    <t>65#66</t>
  </si>
  <si>
    <t>65#20</t>
  </si>
  <si>
    <t>65#26</t>
  </si>
  <si>
    <t>65#21</t>
  </si>
  <si>
    <t>65#7</t>
  </si>
  <si>
    <t>65#12</t>
  </si>
  <si>
    <t>65#50</t>
  </si>
  <si>
    <t>65#30</t>
  </si>
  <si>
    <t>65#33</t>
  </si>
  <si>
    <t>65#36</t>
  </si>
  <si>
    <t>65#19</t>
  </si>
  <si>
    <t>65#16</t>
  </si>
  <si>
    <t>65#15</t>
  </si>
  <si>
    <t>65#28</t>
  </si>
  <si>
    <t>65#2</t>
  </si>
  <si>
    <t>65#25</t>
  </si>
  <si>
    <t>65#64</t>
  </si>
  <si>
    <t>65#48</t>
  </si>
  <si>
    <t>65#47</t>
  </si>
  <si>
    <t>65#46</t>
  </si>
  <si>
    <t>65#72</t>
  </si>
  <si>
    <t>65#70</t>
  </si>
  <si>
    <t>65#71</t>
  </si>
  <si>
    <t>65#52</t>
  </si>
  <si>
    <t>65#60</t>
  </si>
  <si>
    <t>65#73</t>
  </si>
  <si>
    <t>65#61</t>
  </si>
  <si>
    <t>65#40</t>
  </si>
  <si>
    <t>65#67</t>
  </si>
  <si>
    <t>65#24</t>
  </si>
  <si>
    <t>65#62</t>
  </si>
  <si>
    <t>mut,int#int,1</t>
    <phoneticPr fontId="8" type="noConversion"/>
  </si>
  <si>
    <t>0|1</t>
    <phoneticPr fontId="8" type="noConversion"/>
  </si>
  <si>
    <t>日常任务活跃度达到%s</t>
    <phoneticPr fontId="8" type="noConversion"/>
  </si>
  <si>
    <t>公会援助他人%s次</t>
    <phoneticPr fontId="8" type="noConversion"/>
  </si>
  <si>
    <t>参与车迟斗法%s次</t>
    <phoneticPr fontId="8" type="noConversion"/>
  </si>
  <si>
    <t>车迟斗法抢夺他人%s次</t>
    <phoneticPr fontId="8" type="noConversion"/>
  </si>
  <si>
    <t>14151|1</t>
    <phoneticPr fontId="8" type="noConversion"/>
  </si>
  <si>
    <t>通关故事关卡：简单14-15</t>
  </si>
  <si>
    <t>5|30</t>
    <phoneticPr fontId="8" type="noConversion"/>
  </si>
  <si>
    <t>1|2</t>
    <phoneticPr fontId="8" type="noConversion"/>
  </si>
  <si>
    <t>消耗代币（道具类型为1特殊类）itemid的数量达到num</t>
  </si>
  <si>
    <t>任意途径获得quality品质（无品质限定为0）type类别（无类别限制为-1）的itemid道具（无指定道具限定为0）num个</t>
  </si>
  <si>
    <t>quality|type|itemid|num</t>
  </si>
  <si>
    <t>神将召唤次数达到：%s</t>
  </si>
  <si>
    <t>神将召唤次数达到：</t>
  </si>
  <si>
    <t>获得%s品质神将数量达到：%s</t>
  </si>
  <si>
    <t>神将等级达到%s级的数量为：%s</t>
  </si>
  <si>
    <t>任意神将完成升级次数达到</t>
  </si>
  <si>
    <t>神将突破次数达到：%s</t>
  </si>
  <si>
    <t>神将进阶次数达到：%s</t>
  </si>
  <si>
    <t>神将穿戴装备件数达到：%s</t>
  </si>
  <si>
    <t>碎片合成%s星神将次数达到：%s</t>
  </si>
  <si>
    <t>收集不同神将数目达到：%s</t>
  </si>
  <si>
    <t>将神将%s进阶次数达到：%s</t>
  </si>
  <si>
    <t>上阵%s个神将</t>
  </si>
  <si>
    <t>进阶%s星神将个数达到：%s</t>
  </si>
  <si>
    <t>获得%s品质神将数量达到：</t>
  </si>
  <si>
    <t>神将等级达到%s级的数量为：</t>
  </si>
  <si>
    <t>任意神将完成升级次数达到:</t>
  </si>
  <si>
    <t>将神将10024进阶1次</t>
  </si>
  <si>
    <t>外敌入侵击杀次数达到：%s</t>
    <phoneticPr fontId="8" type="noConversion"/>
  </si>
  <si>
    <t>锻造炉等级达到：%s</t>
  </si>
  <si>
    <t>锻造炉等级达到：</t>
  </si>
  <si>
    <t>锻造炉合成装备件数达到</t>
  </si>
  <si>
    <t>锻造炉合成装备件数达到:</t>
  </si>
  <si>
    <t>阵营征募次数达到：%s</t>
  </si>
  <si>
    <t>阵营征募次数达到：</t>
  </si>
  <si>
    <t>参与心魔试炼的次数达到：%s</t>
  </si>
  <si>
    <t>心魔试炼爬到%s层</t>
  </si>
  <si>
    <t>大闹天宫完成事件%s次</t>
  </si>
  <si>
    <t>大闹天宫击败第%s层的boss%s次</t>
  </si>
  <si>
    <t>恭送神将%s个</t>
  </si>
  <si>
    <t>点将台招募%s次</t>
  </si>
  <si>
    <t>通关故事关卡：普通1-25</t>
  </si>
  <si>
    <t>玩家战力达到：3000000</t>
  </si>
  <si>
    <t>完成锁妖塔兽潮来袭：第300波</t>
  </si>
  <si>
    <t>1252|1</t>
  </si>
  <si>
    <t>0|3000000</t>
  </si>
  <si>
    <t>5|50</t>
  </si>
  <si>
    <t>完成心魔试炼：第30波</t>
  </si>
  <si>
    <t>完成心魔试炼：第50波</t>
  </si>
  <si>
    <t>完成心魔试炼：第70波</t>
  </si>
  <si>
    <t>完成心魔试炼：第100波</t>
  </si>
  <si>
    <t>完成心魔试炼：第140波</t>
  </si>
  <si>
    <t>完成心魔试炼：第200波</t>
  </si>
  <si>
    <t>完成心魔试炼：第380波</t>
  </si>
  <si>
    <t>完成心魔试炼：第480波</t>
  </si>
  <si>
    <t>完成心魔试炼：第570波</t>
  </si>
  <si>
    <t>通关故事关卡：简单1-3</t>
    <phoneticPr fontId="8" type="noConversion"/>
  </si>
  <si>
    <t>1031|1</t>
    <phoneticPr fontId="8" type="noConversion"/>
  </si>
  <si>
    <t>20|1</t>
    <phoneticPr fontId="8" type="noConversion"/>
  </si>
  <si>
    <t>一个神将等级达到20级</t>
    <phoneticPr fontId="8" type="noConversion"/>
  </si>
  <si>
    <t>0|2</t>
    <phoneticPr fontId="8" type="noConversion"/>
  </si>
  <si>
    <t>进行2次神将召唤</t>
    <phoneticPr fontId="8" type="noConversion"/>
  </si>
  <si>
    <t>通关故事关卡：简单1-20</t>
    <phoneticPr fontId="8" type="noConversion"/>
  </si>
  <si>
    <t>1201|1</t>
    <phoneticPr fontId="8" type="noConversion"/>
  </si>
  <si>
    <t>玩家等级达到：15级</t>
    <phoneticPr fontId="8" type="noConversion"/>
  </si>
  <si>
    <t>通关故事关卡：简单4-10</t>
    <phoneticPr fontId="8" type="noConversion"/>
  </si>
  <si>
    <t>0|15</t>
    <phoneticPr fontId="8" type="noConversion"/>
  </si>
  <si>
    <t>刷新天宫寻宝3次</t>
    <phoneticPr fontId="8" type="noConversion"/>
  </si>
  <si>
    <t>完成心魔试炼：第5波</t>
    <phoneticPr fontId="8" type="noConversion"/>
  </si>
  <si>
    <t>0|3</t>
    <phoneticPr fontId="8" type="noConversion"/>
  </si>
  <si>
    <t>0|5</t>
    <phoneticPr fontId="8" type="noConversion"/>
  </si>
  <si>
    <t>刷新天宫寻宝10次</t>
    <phoneticPr fontId="8" type="noConversion"/>
  </si>
  <si>
    <t>0|10</t>
    <phoneticPr fontId="8" type="noConversion"/>
  </si>
  <si>
    <t>完成心魔试炼：第15波</t>
    <phoneticPr fontId="8" type="noConversion"/>
  </si>
  <si>
    <t>0|15</t>
    <phoneticPr fontId="8" type="noConversion"/>
  </si>
  <si>
    <t>接取金色品质的寻宝：1次</t>
  </si>
  <si>
    <t>接取金色品质的寻宝：3次</t>
  </si>
  <si>
    <t>接取金色品质的寻宝：6次</t>
  </si>
  <si>
    <t>接取金色品质的寻宝：10次</t>
  </si>
  <si>
    <t>接取金色品质的寻宝：20次</t>
  </si>
  <si>
    <t>接取金色品质的寻宝：30次</t>
  </si>
  <si>
    <t>接取金色品质的寻宝：50次</t>
  </si>
  <si>
    <t>接取金色品质的寻宝：90次</t>
  </si>
  <si>
    <t>接取金色品质的寻宝：120次</t>
  </si>
  <si>
    <t>接取金色品质的寻宝：180次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</si>
</sst>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/>
    <xf numFmtId="0" fontId="0" fillId="3" borderId="0" xfId="0" applyFont="1" applyFill="1" applyAlignment="1"/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ieling\int\project_0.93\data_execl\base_data\Challenge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llengeConfig"/>
      <sheetName val="Sheet1"/>
      <sheetName val="Sheet2"/>
    </sheetNames>
    <sheetDataSet>
      <sheetData sheetId="0">
        <row r="1">
          <cell r="B1" t="str">
            <v>Id</v>
          </cell>
          <cell r="C1" t="str">
            <v>Name</v>
          </cell>
        </row>
        <row r="2">
          <cell r="B2" t="str">
            <v>int</v>
          </cell>
          <cell r="C2" t="str">
            <v>string</v>
          </cell>
        </row>
        <row r="3">
          <cell r="B3">
            <v>2</v>
          </cell>
          <cell r="C3">
            <v>3</v>
          </cell>
        </row>
        <row r="4">
          <cell r="B4" t="str">
            <v>地图id</v>
          </cell>
          <cell r="C4" t="str">
            <v>副本名称</v>
          </cell>
        </row>
        <row r="5">
          <cell r="B5">
            <v>0</v>
          </cell>
          <cell r="C5" t="str">
            <v/>
          </cell>
        </row>
        <row r="8">
          <cell r="B8">
            <v>100</v>
          </cell>
          <cell r="C8" t="str">
            <v>序章</v>
          </cell>
        </row>
        <row r="9">
          <cell r="B9">
            <v>101</v>
          </cell>
          <cell r="C9" t="str">
            <v>浓雾森林</v>
          </cell>
        </row>
        <row r="10">
          <cell r="B10">
            <v>102</v>
          </cell>
          <cell r="C10" t="str">
            <v>三途津</v>
          </cell>
        </row>
        <row r="11">
          <cell r="B11">
            <v>103</v>
          </cell>
          <cell r="C11" t="str">
            <v>逃难者</v>
          </cell>
        </row>
        <row r="12">
          <cell r="B12">
            <v>104</v>
          </cell>
          <cell r="C12" t="str">
            <v>藏宝图</v>
          </cell>
        </row>
        <row r="13">
          <cell r="B13">
            <v>105</v>
          </cell>
          <cell r="C13" t="str">
            <v>孤岛</v>
          </cell>
        </row>
        <row r="14">
          <cell r="B14">
            <v>106</v>
          </cell>
          <cell r="C14" t="str">
            <v>救援</v>
          </cell>
        </row>
        <row r="15">
          <cell r="B15">
            <v>107</v>
          </cell>
          <cell r="C15" t="str">
            <v>追回财物</v>
          </cell>
        </row>
        <row r="16">
          <cell r="B16">
            <v>108</v>
          </cell>
          <cell r="C16" t="str">
            <v>终亡教会</v>
          </cell>
        </row>
        <row r="17">
          <cell r="B17">
            <v>109</v>
          </cell>
          <cell r="C17" t="str">
            <v>清理道路</v>
          </cell>
        </row>
        <row r="18">
          <cell r="B18">
            <v>110</v>
          </cell>
          <cell r="C18" t="str">
            <v>地堡</v>
          </cell>
        </row>
        <row r="19">
          <cell r="B19">
            <v>111</v>
          </cell>
          <cell r="C19" t="str">
            <v>准备</v>
          </cell>
        </row>
        <row r="20">
          <cell r="B20">
            <v>112</v>
          </cell>
          <cell r="C20" t="str">
            <v>幻境</v>
          </cell>
        </row>
        <row r="21">
          <cell r="B21">
            <v>113</v>
          </cell>
          <cell r="C21" t="str">
            <v>承诺</v>
          </cell>
        </row>
        <row r="22">
          <cell r="B22">
            <v>114</v>
          </cell>
          <cell r="C22" t="str">
            <v>影子</v>
          </cell>
        </row>
        <row r="23">
          <cell r="B23">
            <v>115</v>
          </cell>
          <cell r="C23" t="str">
            <v>大业</v>
          </cell>
        </row>
        <row r="24">
          <cell r="B24">
            <v>116</v>
          </cell>
          <cell r="C24" t="str">
            <v>妖兽疑踪</v>
          </cell>
        </row>
        <row r="25">
          <cell r="B25">
            <v>117</v>
          </cell>
          <cell r="C25" t="str">
            <v>风波又起</v>
          </cell>
        </row>
        <row r="26">
          <cell r="B26">
            <v>118</v>
          </cell>
          <cell r="C26" t="str">
            <v>又见木羊</v>
          </cell>
        </row>
        <row r="27">
          <cell r="B27">
            <v>119</v>
          </cell>
          <cell r="C27" t="str">
            <v>危机将至</v>
          </cell>
        </row>
        <row r="28">
          <cell r="B28">
            <v>120</v>
          </cell>
          <cell r="C28" t="str">
            <v>神秘组织</v>
          </cell>
        </row>
        <row r="29">
          <cell r="B29">
            <v>201</v>
          </cell>
          <cell r="C29" t="str">
            <v>英雄副本1</v>
          </cell>
        </row>
        <row r="30">
          <cell r="B30">
            <v>202</v>
          </cell>
          <cell r="C30" t="str">
            <v>英雄副本2</v>
          </cell>
        </row>
        <row r="31">
          <cell r="B31">
            <v>203</v>
          </cell>
          <cell r="C31" t="str">
            <v>英雄副本3</v>
          </cell>
        </row>
        <row r="32">
          <cell r="B32">
            <v>204</v>
          </cell>
          <cell r="C32" t="str">
            <v>英雄副本4</v>
          </cell>
        </row>
        <row r="33">
          <cell r="B33">
            <v>205</v>
          </cell>
          <cell r="C33" t="str">
            <v>英雄副本5</v>
          </cell>
        </row>
        <row r="34">
          <cell r="B34">
            <v>206</v>
          </cell>
          <cell r="C34" t="str">
            <v>英雄副本6</v>
          </cell>
        </row>
        <row r="35">
          <cell r="B35">
            <v>207</v>
          </cell>
          <cell r="C35" t="str">
            <v>英雄副本7</v>
          </cell>
        </row>
        <row r="36">
          <cell r="B36">
            <v>208</v>
          </cell>
          <cell r="C36" t="str">
            <v>英雄副本8</v>
          </cell>
        </row>
        <row r="37">
          <cell r="B37">
            <v>209</v>
          </cell>
          <cell r="C37" t="str">
            <v>英雄副本9</v>
          </cell>
        </row>
        <row r="38">
          <cell r="B38">
            <v>210</v>
          </cell>
          <cell r="C38" t="str">
            <v>英雄副本10</v>
          </cell>
        </row>
        <row r="39">
          <cell r="B39">
            <v>211</v>
          </cell>
          <cell r="C39" t="str">
            <v>英雄副本11</v>
          </cell>
        </row>
        <row r="40">
          <cell r="B40">
            <v>212</v>
          </cell>
          <cell r="C40" t="str">
            <v>英雄副本12</v>
          </cell>
        </row>
        <row r="41">
          <cell r="B41">
            <v>213</v>
          </cell>
          <cell r="C41" t="str">
            <v>英雄副本13</v>
          </cell>
        </row>
        <row r="42">
          <cell r="B42">
            <v>214</v>
          </cell>
          <cell r="C42" t="str">
            <v>英雄副本14</v>
          </cell>
        </row>
        <row r="43">
          <cell r="B43">
            <v>215</v>
          </cell>
          <cell r="C43" t="str">
            <v>英雄副本15</v>
          </cell>
        </row>
        <row r="44">
          <cell r="B44">
            <v>2001</v>
          </cell>
          <cell r="C44" t="str">
            <v>试炼副本</v>
          </cell>
        </row>
        <row r="45">
          <cell r="B45">
            <v>3011</v>
          </cell>
          <cell r="C45" t="str">
            <v>古寺疑云</v>
          </cell>
        </row>
        <row r="46">
          <cell r="B46">
            <v>3012</v>
          </cell>
          <cell r="C46" t="str">
            <v>古寺疑云</v>
          </cell>
        </row>
        <row r="47">
          <cell r="B47">
            <v>3013</v>
          </cell>
          <cell r="C47" t="str">
            <v>古寺疑云</v>
          </cell>
        </row>
        <row r="48">
          <cell r="B48">
            <v>3014</v>
          </cell>
          <cell r="C48" t="str">
            <v>古寺疑云</v>
          </cell>
        </row>
        <row r="49">
          <cell r="B49">
            <v>3021</v>
          </cell>
          <cell r="C49" t="str">
            <v>古墓寻踪</v>
          </cell>
        </row>
        <row r="50">
          <cell r="B50">
            <v>3022</v>
          </cell>
          <cell r="C50" t="str">
            <v>古墓寻踪</v>
          </cell>
        </row>
        <row r="51">
          <cell r="B51">
            <v>3023</v>
          </cell>
          <cell r="C51" t="str">
            <v>古墓寻踪</v>
          </cell>
        </row>
        <row r="52">
          <cell r="B52">
            <v>3024</v>
          </cell>
          <cell r="C52" t="str">
            <v>古墓寻踪</v>
          </cell>
        </row>
        <row r="53">
          <cell r="B53">
            <v>3031</v>
          </cell>
          <cell r="C53" t="str">
            <v>诡影废墟</v>
          </cell>
        </row>
        <row r="54">
          <cell r="B54">
            <v>3032</v>
          </cell>
          <cell r="C54" t="str">
            <v>诡影废墟</v>
          </cell>
        </row>
        <row r="55">
          <cell r="B55">
            <v>3033</v>
          </cell>
          <cell r="C55" t="str">
            <v>诡影废墟</v>
          </cell>
        </row>
        <row r="56">
          <cell r="B56">
            <v>3034</v>
          </cell>
          <cell r="C56" t="str">
            <v>诡影废墟</v>
          </cell>
        </row>
        <row r="57">
          <cell r="B57">
            <v>3041</v>
          </cell>
          <cell r="C57" t="str">
            <v>五灵阵法</v>
          </cell>
        </row>
        <row r="58">
          <cell r="B58">
            <v>3042</v>
          </cell>
          <cell r="C58" t="str">
            <v>五灵阵法</v>
          </cell>
        </row>
        <row r="59">
          <cell r="B59">
            <v>3043</v>
          </cell>
          <cell r="C59" t="str">
            <v>五灵阵法</v>
          </cell>
        </row>
        <row r="60">
          <cell r="B60">
            <v>3044</v>
          </cell>
          <cell r="C60" t="str">
            <v>五灵阵法</v>
          </cell>
        </row>
        <row r="61">
          <cell r="B61">
            <v>3051</v>
          </cell>
          <cell r="C61" t="str">
            <v>琳琅洞天</v>
          </cell>
        </row>
        <row r="62">
          <cell r="B62">
            <v>3052</v>
          </cell>
          <cell r="C62" t="str">
            <v>琳琅洞天</v>
          </cell>
        </row>
        <row r="63">
          <cell r="B63">
            <v>3053</v>
          </cell>
          <cell r="C63" t="str">
            <v>琳琅洞天</v>
          </cell>
        </row>
        <row r="64">
          <cell r="B64">
            <v>3054</v>
          </cell>
          <cell r="C64" t="str">
            <v>琳琅洞天</v>
          </cell>
        </row>
        <row r="65">
          <cell r="B65">
            <v>4001</v>
          </cell>
          <cell r="C65" t="str">
            <v>无尽副本</v>
          </cell>
        </row>
        <row r="66">
          <cell r="B66">
            <v>4002</v>
          </cell>
          <cell r="C66" t="str">
            <v>无尽副本</v>
          </cell>
        </row>
        <row r="67">
          <cell r="B67">
            <v>4003</v>
          </cell>
          <cell r="C67" t="str">
            <v>无尽副本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9"/>
  <sheetViews>
    <sheetView tabSelected="1" zoomScale="115" zoomScaleNormal="115" workbookViewId="0">
      <selection activeCell="D19" sqref="D19"/>
    </sheetView>
  </sheetViews>
  <sheetFormatPr defaultColWidth="9" defaultRowHeight="14.25" x14ac:dyDescent="0.3"/>
  <cols>
    <col min="1" max="1" width="9" style="5"/>
    <col min="2" max="2" width="9.140625" style="4"/>
    <col min="3" max="3" width="9.5703125" style="4" customWidth="1"/>
    <col min="4" max="4" width="21.5703125" style="5" customWidth="1"/>
    <col min="5" max="5" width="42.5703125" style="5" customWidth="1"/>
    <col min="6" max="6" width="25.5703125" style="5" customWidth="1"/>
    <col min="7" max="7" width="12" style="4" customWidth="1"/>
    <col min="8" max="8" width="9" style="5"/>
  </cols>
  <sheetData>
    <row r="1" spans="1:8" x14ac:dyDescent="0.3">
      <c r="A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t="s">
        <v>6</v>
      </c>
    </row>
    <row r="2" spans="1:8" x14ac:dyDescent="0.3">
      <c r="A2"/>
      <c r="B2" s="1" t="s">
        <v>7</v>
      </c>
      <c r="C2" s="1" t="s">
        <v>7</v>
      </c>
      <c r="D2" s="1" t="s">
        <v>8</v>
      </c>
      <c r="E2" s="1" t="s">
        <v>9</v>
      </c>
      <c r="F2" s="2" t="s">
        <v>8</v>
      </c>
      <c r="G2" s="1" t="s">
        <v>10</v>
      </c>
      <c r="H2" t="s">
        <v>9</v>
      </c>
    </row>
    <row r="3" spans="1:8" x14ac:dyDescent="0.3">
      <c r="A3"/>
      <c r="B3" s="1">
        <v>2</v>
      </c>
      <c r="C3" s="1">
        <v>2</v>
      </c>
      <c r="D3" s="1">
        <v>2</v>
      </c>
      <c r="E3" s="1">
        <v>3</v>
      </c>
      <c r="F3" s="1">
        <v>2</v>
      </c>
      <c r="G3" s="1">
        <v>2</v>
      </c>
      <c r="H3">
        <v>0</v>
      </c>
    </row>
    <row r="4" spans="1:8" ht="28.5" x14ac:dyDescent="0.3">
      <c r="A4"/>
      <c r="B4" s="1" t="s">
        <v>11</v>
      </c>
      <c r="C4" s="1" t="s">
        <v>12</v>
      </c>
      <c r="D4" s="1" t="s">
        <v>13</v>
      </c>
      <c r="E4" s="1" t="s">
        <v>14</v>
      </c>
      <c r="F4" s="3" t="s">
        <v>15</v>
      </c>
      <c r="G4" s="1" t="s">
        <v>16</v>
      </c>
      <c r="H4" t="s">
        <v>17</v>
      </c>
    </row>
    <row r="5" spans="1:8" x14ac:dyDescent="0.3">
      <c r="A5" t="s">
        <v>18</v>
      </c>
      <c r="D5" s="4"/>
      <c r="E5" s="4"/>
      <c r="F5" s="1"/>
      <c r="G5"/>
      <c r="H5"/>
    </row>
    <row r="6" spans="1:8" x14ac:dyDescent="0.3">
      <c r="A6" t="s">
        <v>19</v>
      </c>
      <c r="D6" s="4"/>
      <c r="E6" s="4"/>
      <c r="F6" s="4"/>
      <c r="H6"/>
    </row>
    <row r="7" spans="1:8" x14ac:dyDescent="0.3">
      <c r="A7" t="s">
        <v>20</v>
      </c>
      <c r="D7" s="4"/>
      <c r="E7" s="4"/>
      <c r="F7" s="4"/>
      <c r="H7"/>
    </row>
    <row r="8" spans="1:8" x14ac:dyDescent="0.3">
      <c r="B8" s="5">
        <v>10011</v>
      </c>
      <c r="C8" s="5">
        <v>14</v>
      </c>
      <c r="D8" s="33" t="s">
        <v>437</v>
      </c>
      <c r="E8" s="33" t="s">
        <v>436</v>
      </c>
      <c r="F8" s="19" t="s">
        <v>285</v>
      </c>
      <c r="G8" s="4">
        <v>26078</v>
      </c>
    </row>
    <row r="9" spans="1:8" x14ac:dyDescent="0.3">
      <c r="B9" s="5">
        <v>10012</v>
      </c>
      <c r="C9" s="5">
        <v>1</v>
      </c>
      <c r="D9" s="33" t="s">
        <v>440</v>
      </c>
      <c r="E9" s="33" t="s">
        <v>441</v>
      </c>
      <c r="F9" s="19" t="s">
        <v>285</v>
      </c>
      <c r="G9" s="4">
        <v>1023</v>
      </c>
    </row>
    <row r="10" spans="1:8" x14ac:dyDescent="0.3">
      <c r="B10" s="5">
        <v>10013</v>
      </c>
      <c r="C10" s="5">
        <v>3</v>
      </c>
      <c r="D10" s="33" t="s">
        <v>438</v>
      </c>
      <c r="E10" s="33" t="s">
        <v>439</v>
      </c>
      <c r="F10" s="19" t="s">
        <v>285</v>
      </c>
      <c r="G10" s="4">
        <v>22001</v>
      </c>
    </row>
    <row r="11" spans="1:8" x14ac:dyDescent="0.3">
      <c r="B11" s="5">
        <v>10014</v>
      </c>
      <c r="C11" s="5">
        <v>9</v>
      </c>
      <c r="D11" s="33" t="s">
        <v>341</v>
      </c>
      <c r="E11" s="12" t="s">
        <v>340</v>
      </c>
      <c r="F11" s="19" t="s">
        <v>285</v>
      </c>
      <c r="G11" s="4">
        <v>26078</v>
      </c>
    </row>
    <row r="12" spans="1:8" x14ac:dyDescent="0.3">
      <c r="B12" s="5">
        <v>10021</v>
      </c>
      <c r="C12" s="5">
        <v>14</v>
      </c>
      <c r="D12" s="33" t="s">
        <v>443</v>
      </c>
      <c r="E12" s="33" t="s">
        <v>442</v>
      </c>
      <c r="F12" s="19" t="s">
        <v>286</v>
      </c>
      <c r="G12" s="4">
        <v>26078</v>
      </c>
    </row>
    <row r="13" spans="1:8" x14ac:dyDescent="0.3">
      <c r="B13" s="5">
        <v>10022</v>
      </c>
      <c r="C13" s="5">
        <v>9</v>
      </c>
      <c r="D13" s="33" t="s">
        <v>446</v>
      </c>
      <c r="E13" s="12" t="s">
        <v>444</v>
      </c>
      <c r="F13" s="19" t="s">
        <v>286</v>
      </c>
      <c r="G13" s="4">
        <v>26078</v>
      </c>
    </row>
    <row r="14" spans="1:8" x14ac:dyDescent="0.3">
      <c r="B14" s="5">
        <v>10023</v>
      </c>
      <c r="C14" s="5">
        <v>77</v>
      </c>
      <c r="D14" s="33" t="s">
        <v>449</v>
      </c>
      <c r="E14" s="33" t="s">
        <v>447</v>
      </c>
      <c r="F14" s="19" t="s">
        <v>286</v>
      </c>
      <c r="G14" s="4">
        <v>60001</v>
      </c>
    </row>
    <row r="15" spans="1:8" x14ac:dyDescent="0.3">
      <c r="B15" s="5">
        <v>10024</v>
      </c>
      <c r="C15" s="5">
        <v>57</v>
      </c>
      <c r="D15" s="33" t="s">
        <v>450</v>
      </c>
      <c r="E15" s="33" t="s">
        <v>448</v>
      </c>
      <c r="F15" s="19" t="s">
        <v>286</v>
      </c>
      <c r="G15" s="4">
        <v>1011</v>
      </c>
    </row>
    <row r="16" spans="1:8" x14ac:dyDescent="0.3">
      <c r="B16" s="5">
        <v>10031</v>
      </c>
      <c r="C16" s="5">
        <v>14</v>
      </c>
      <c r="D16" s="17" t="s">
        <v>287</v>
      </c>
      <c r="E16" s="33" t="s">
        <v>445</v>
      </c>
      <c r="F16" s="19" t="s">
        <v>286</v>
      </c>
      <c r="G16" s="4">
        <v>26078</v>
      </c>
    </row>
    <row r="17" spans="2:9" x14ac:dyDescent="0.3">
      <c r="B17" s="5">
        <v>10032</v>
      </c>
      <c r="C17" s="5">
        <v>10</v>
      </c>
      <c r="D17" s="17" t="s">
        <v>288</v>
      </c>
      <c r="E17" s="17" t="s">
        <v>289</v>
      </c>
      <c r="F17" s="19" t="s">
        <v>286</v>
      </c>
      <c r="G17" s="22">
        <v>22001</v>
      </c>
    </row>
    <row r="18" spans="2:9" x14ac:dyDescent="0.3">
      <c r="B18" s="5">
        <v>10033</v>
      </c>
      <c r="C18" s="5">
        <v>77</v>
      </c>
      <c r="D18" s="33" t="s">
        <v>452</v>
      </c>
      <c r="E18" s="33" t="s">
        <v>451</v>
      </c>
      <c r="F18" s="19" t="s">
        <v>286</v>
      </c>
      <c r="G18" s="4">
        <v>60001</v>
      </c>
    </row>
    <row r="19" spans="2:9" x14ac:dyDescent="0.3">
      <c r="B19" s="5">
        <v>10034</v>
      </c>
      <c r="C19" s="5">
        <v>57</v>
      </c>
      <c r="D19" s="33" t="s">
        <v>454</v>
      </c>
      <c r="E19" s="33" t="s">
        <v>453</v>
      </c>
      <c r="F19" s="19" t="s">
        <v>286</v>
      </c>
      <c r="G19" s="4">
        <v>1011</v>
      </c>
    </row>
    <row r="20" spans="2:9" x14ac:dyDescent="0.3">
      <c r="B20" s="5">
        <v>10041</v>
      </c>
      <c r="C20" s="5">
        <v>14</v>
      </c>
      <c r="D20" s="5" t="s">
        <v>290</v>
      </c>
      <c r="E20" s="5" t="s">
        <v>291</v>
      </c>
      <c r="F20" s="19" t="s">
        <v>292</v>
      </c>
      <c r="G20" s="4">
        <v>26078</v>
      </c>
    </row>
    <row r="21" spans="2:9" x14ac:dyDescent="0.3">
      <c r="B21" s="5">
        <v>10042</v>
      </c>
      <c r="C21" s="5">
        <v>10</v>
      </c>
      <c r="D21" s="17" t="s">
        <v>24</v>
      </c>
      <c r="E21" s="17" t="s">
        <v>25</v>
      </c>
      <c r="F21" s="19" t="s">
        <v>292</v>
      </c>
      <c r="G21" s="4">
        <v>22001</v>
      </c>
    </row>
    <row r="22" spans="2:9" x14ac:dyDescent="0.3">
      <c r="B22" s="5">
        <v>10043</v>
      </c>
      <c r="C22" s="5">
        <v>76</v>
      </c>
      <c r="D22" s="17" t="s">
        <v>121</v>
      </c>
      <c r="E22" s="32" t="s">
        <v>455</v>
      </c>
      <c r="F22" s="19" t="s">
        <v>292</v>
      </c>
      <c r="G22" s="4">
        <v>60001</v>
      </c>
    </row>
    <row r="23" spans="2:9" x14ac:dyDescent="0.3">
      <c r="B23" s="5">
        <v>10044</v>
      </c>
      <c r="C23" s="5">
        <v>57</v>
      </c>
      <c r="D23" s="17" t="s">
        <v>22</v>
      </c>
      <c r="E23" s="17" t="s">
        <v>427</v>
      </c>
      <c r="F23" s="19" t="s">
        <v>292</v>
      </c>
      <c r="G23" s="4">
        <v>1011</v>
      </c>
    </row>
    <row r="24" spans="2:9" x14ac:dyDescent="0.3">
      <c r="B24" s="5">
        <v>10051</v>
      </c>
      <c r="C24" s="5">
        <v>14</v>
      </c>
      <c r="D24" s="17" t="s">
        <v>293</v>
      </c>
      <c r="E24" s="5" t="s">
        <v>294</v>
      </c>
      <c r="F24" s="19" t="s">
        <v>292</v>
      </c>
      <c r="G24" s="4">
        <v>26078</v>
      </c>
    </row>
    <row r="25" spans="2:9" x14ac:dyDescent="0.3">
      <c r="B25" s="5">
        <v>10052</v>
      </c>
      <c r="C25" s="5">
        <v>10</v>
      </c>
      <c r="D25" s="17" t="s">
        <v>295</v>
      </c>
      <c r="E25" s="5" t="s">
        <v>296</v>
      </c>
      <c r="F25" s="19" t="s">
        <v>292</v>
      </c>
      <c r="G25" s="4">
        <v>22001</v>
      </c>
    </row>
    <row r="26" spans="2:9" s="5" customFormat="1" x14ac:dyDescent="0.3">
      <c r="B26" s="5">
        <v>10053</v>
      </c>
      <c r="C26" s="5">
        <v>76</v>
      </c>
      <c r="D26" s="5" t="s">
        <v>297</v>
      </c>
      <c r="E26" s="32" t="s">
        <v>456</v>
      </c>
      <c r="F26" s="19" t="s">
        <v>292</v>
      </c>
      <c r="G26" s="4">
        <v>60001</v>
      </c>
      <c r="I26"/>
    </row>
    <row r="27" spans="2:9" x14ac:dyDescent="0.3">
      <c r="B27" s="5">
        <v>10054</v>
      </c>
      <c r="C27" s="5">
        <v>57</v>
      </c>
      <c r="D27" s="5" t="s">
        <v>21</v>
      </c>
      <c r="E27" s="5" t="s">
        <v>428</v>
      </c>
      <c r="F27" s="19" t="s">
        <v>292</v>
      </c>
      <c r="G27" s="4">
        <v>1011</v>
      </c>
    </row>
    <row r="28" spans="2:9" x14ac:dyDescent="0.3">
      <c r="B28" s="5">
        <v>10061</v>
      </c>
      <c r="C28" s="5">
        <v>14</v>
      </c>
      <c r="D28" s="17" t="s">
        <v>298</v>
      </c>
      <c r="E28" s="17" t="s">
        <v>299</v>
      </c>
      <c r="F28" s="19" t="s">
        <v>300</v>
      </c>
      <c r="G28" s="4">
        <v>26078</v>
      </c>
    </row>
    <row r="29" spans="2:9" x14ac:dyDescent="0.3">
      <c r="B29" s="5">
        <v>10062</v>
      </c>
      <c r="C29" s="5">
        <v>10</v>
      </c>
      <c r="D29" s="17" t="s">
        <v>301</v>
      </c>
      <c r="E29" s="17" t="s">
        <v>302</v>
      </c>
      <c r="F29" s="19" t="s">
        <v>300</v>
      </c>
      <c r="G29" s="4">
        <v>22001</v>
      </c>
    </row>
    <row r="30" spans="2:9" x14ac:dyDescent="0.3">
      <c r="B30" s="5">
        <v>10063</v>
      </c>
      <c r="C30" s="5">
        <v>76</v>
      </c>
      <c r="D30" s="17" t="s">
        <v>303</v>
      </c>
      <c r="E30" s="32" t="s">
        <v>457</v>
      </c>
      <c r="F30" s="19" t="s">
        <v>300</v>
      </c>
      <c r="G30" s="4">
        <v>60001</v>
      </c>
    </row>
    <row r="31" spans="2:9" x14ac:dyDescent="0.3">
      <c r="B31" s="5">
        <v>10064</v>
      </c>
      <c r="C31" s="5">
        <v>57</v>
      </c>
      <c r="D31" s="17" t="s">
        <v>28</v>
      </c>
      <c r="E31" s="17" t="s">
        <v>429</v>
      </c>
      <c r="F31" s="19" t="s">
        <v>300</v>
      </c>
      <c r="G31" s="4">
        <v>1011</v>
      </c>
    </row>
    <row r="32" spans="2:9" x14ac:dyDescent="0.3">
      <c r="B32" s="5">
        <v>10071</v>
      </c>
      <c r="C32" s="5">
        <v>14</v>
      </c>
      <c r="D32" s="17" t="s">
        <v>304</v>
      </c>
      <c r="E32" s="17" t="s">
        <v>305</v>
      </c>
      <c r="F32" s="19" t="s">
        <v>300</v>
      </c>
      <c r="G32" s="4">
        <v>26078</v>
      </c>
    </row>
    <row r="33" spans="2:7" x14ac:dyDescent="0.3">
      <c r="B33" s="5">
        <v>10072</v>
      </c>
      <c r="C33" s="5">
        <v>10</v>
      </c>
      <c r="D33" s="5" t="s">
        <v>306</v>
      </c>
      <c r="E33" s="5" t="s">
        <v>307</v>
      </c>
      <c r="F33" s="19" t="s">
        <v>300</v>
      </c>
      <c r="G33" s="4">
        <v>22001</v>
      </c>
    </row>
    <row r="34" spans="2:7" x14ac:dyDescent="0.3">
      <c r="B34" s="5">
        <v>10073</v>
      </c>
      <c r="C34" s="5">
        <v>76</v>
      </c>
      <c r="D34" s="17" t="s">
        <v>308</v>
      </c>
      <c r="E34" s="32" t="s">
        <v>458</v>
      </c>
      <c r="F34" s="19" t="s">
        <v>300</v>
      </c>
      <c r="G34" s="4">
        <v>60001</v>
      </c>
    </row>
    <row r="35" spans="2:7" x14ac:dyDescent="0.3">
      <c r="B35" s="5">
        <v>10074</v>
      </c>
      <c r="C35" s="5">
        <v>57</v>
      </c>
      <c r="D35" s="17" t="s">
        <v>27</v>
      </c>
      <c r="E35" s="5" t="s">
        <v>430</v>
      </c>
      <c r="F35" s="19" t="s">
        <v>300</v>
      </c>
      <c r="G35" s="4">
        <v>1011</v>
      </c>
    </row>
    <row r="36" spans="2:7" x14ac:dyDescent="0.3">
      <c r="B36" s="5">
        <v>10081</v>
      </c>
      <c r="C36" s="5">
        <v>14</v>
      </c>
      <c r="D36" s="17" t="s">
        <v>309</v>
      </c>
      <c r="E36" s="17" t="s">
        <v>310</v>
      </c>
      <c r="F36" s="19" t="s">
        <v>311</v>
      </c>
      <c r="G36" s="4">
        <v>26078</v>
      </c>
    </row>
    <row r="37" spans="2:7" x14ac:dyDescent="0.3">
      <c r="B37" s="5">
        <v>10082</v>
      </c>
      <c r="C37" s="5">
        <v>10</v>
      </c>
      <c r="D37" s="17" t="s">
        <v>312</v>
      </c>
      <c r="E37" s="17" t="s">
        <v>313</v>
      </c>
      <c r="F37" s="19" t="s">
        <v>311</v>
      </c>
      <c r="G37" s="4">
        <v>22001</v>
      </c>
    </row>
    <row r="38" spans="2:7" x14ac:dyDescent="0.3">
      <c r="B38" s="5">
        <v>10083</v>
      </c>
      <c r="C38" s="5">
        <v>76</v>
      </c>
      <c r="D38" s="17" t="s">
        <v>314</v>
      </c>
      <c r="E38" s="32" t="s">
        <v>459</v>
      </c>
      <c r="F38" s="19" t="s">
        <v>311</v>
      </c>
      <c r="G38" s="17">
        <v>60001</v>
      </c>
    </row>
    <row r="39" spans="2:7" x14ac:dyDescent="0.3">
      <c r="B39" s="5">
        <v>10084</v>
      </c>
      <c r="C39" s="5">
        <v>57</v>
      </c>
      <c r="D39" s="17" t="s">
        <v>315</v>
      </c>
      <c r="E39" s="17" t="s">
        <v>431</v>
      </c>
      <c r="F39" s="19" t="s">
        <v>311</v>
      </c>
      <c r="G39" s="4">
        <v>1011</v>
      </c>
    </row>
    <row r="40" spans="2:7" x14ac:dyDescent="0.3">
      <c r="B40" s="5">
        <v>10091</v>
      </c>
      <c r="C40" s="5">
        <v>14</v>
      </c>
      <c r="D40" s="30" t="s">
        <v>384</v>
      </c>
      <c r="E40" s="17" t="s">
        <v>385</v>
      </c>
      <c r="F40" s="19" t="s">
        <v>311</v>
      </c>
      <c r="G40" s="4">
        <v>26078</v>
      </c>
    </row>
    <row r="41" spans="2:7" x14ac:dyDescent="0.3">
      <c r="B41" s="5">
        <v>10092</v>
      </c>
      <c r="C41" s="5">
        <v>10</v>
      </c>
      <c r="D41" s="17" t="s">
        <v>316</v>
      </c>
      <c r="E41" s="17" t="s">
        <v>317</v>
      </c>
      <c r="F41" s="19" t="s">
        <v>311</v>
      </c>
      <c r="G41" s="4">
        <v>22001</v>
      </c>
    </row>
    <row r="42" spans="2:7" x14ac:dyDescent="0.3">
      <c r="B42" s="5">
        <v>10093</v>
      </c>
      <c r="C42" s="5">
        <v>76</v>
      </c>
      <c r="D42" s="30" t="s">
        <v>386</v>
      </c>
      <c r="E42" s="32" t="s">
        <v>460</v>
      </c>
      <c r="F42" s="19" t="s">
        <v>311</v>
      </c>
      <c r="G42" s="22">
        <v>60001</v>
      </c>
    </row>
    <row r="43" spans="2:7" x14ac:dyDescent="0.3">
      <c r="B43" s="5">
        <v>10094</v>
      </c>
      <c r="C43" s="5">
        <v>57</v>
      </c>
      <c r="D43" s="17" t="s">
        <v>30</v>
      </c>
      <c r="E43" s="17" t="s">
        <v>432</v>
      </c>
      <c r="F43" s="19" t="s">
        <v>311</v>
      </c>
      <c r="G43" s="4">
        <v>1011</v>
      </c>
    </row>
    <row r="44" spans="2:7" s="5" customFormat="1" x14ac:dyDescent="0.3">
      <c r="B44" s="5">
        <v>10101</v>
      </c>
      <c r="C44" s="5">
        <v>14</v>
      </c>
      <c r="D44" s="17" t="s">
        <v>424</v>
      </c>
      <c r="E44" s="17" t="s">
        <v>421</v>
      </c>
      <c r="F44" s="19" t="s">
        <v>318</v>
      </c>
      <c r="G44" s="4">
        <v>26078</v>
      </c>
    </row>
    <row r="45" spans="2:7" s="5" customFormat="1" x14ac:dyDescent="0.3">
      <c r="B45" s="5">
        <v>10102</v>
      </c>
      <c r="C45" s="5">
        <v>10</v>
      </c>
      <c r="D45" s="5" t="s">
        <v>425</v>
      </c>
      <c r="E45" s="5" t="s">
        <v>422</v>
      </c>
      <c r="F45" s="19" t="s">
        <v>318</v>
      </c>
      <c r="G45" s="4">
        <v>22001</v>
      </c>
    </row>
    <row r="46" spans="2:7" s="5" customFormat="1" x14ac:dyDescent="0.3">
      <c r="B46" s="5">
        <v>10103</v>
      </c>
      <c r="C46" s="5">
        <v>76</v>
      </c>
      <c r="D46" s="17" t="s">
        <v>426</v>
      </c>
      <c r="E46" s="32" t="s">
        <v>461</v>
      </c>
      <c r="F46" s="19" t="s">
        <v>318</v>
      </c>
      <c r="G46" s="4">
        <v>60001</v>
      </c>
    </row>
    <row r="47" spans="2:7" x14ac:dyDescent="0.3">
      <c r="B47" s="5">
        <v>10104</v>
      </c>
      <c r="C47" s="17">
        <v>57</v>
      </c>
      <c r="D47" s="17" t="s">
        <v>31</v>
      </c>
      <c r="E47" s="17" t="s">
        <v>423</v>
      </c>
      <c r="F47" s="19" t="s">
        <v>318</v>
      </c>
      <c r="G47" s="4">
        <v>1011</v>
      </c>
    </row>
    <row r="48" spans="2:7" x14ac:dyDescent="0.3">
      <c r="B48" s="5">
        <v>10111</v>
      </c>
      <c r="C48" s="5">
        <v>14</v>
      </c>
      <c r="D48" s="5" t="s">
        <v>319</v>
      </c>
      <c r="E48" s="5" t="s">
        <v>320</v>
      </c>
      <c r="F48" s="19" t="s">
        <v>321</v>
      </c>
      <c r="G48" s="4">
        <v>26078</v>
      </c>
    </row>
    <row r="49" spans="2:7" x14ac:dyDescent="0.3">
      <c r="B49" s="5">
        <v>10112</v>
      </c>
      <c r="C49" s="5">
        <v>10</v>
      </c>
      <c r="D49" s="5" t="s">
        <v>322</v>
      </c>
      <c r="E49" s="17" t="s">
        <v>323</v>
      </c>
      <c r="F49" s="19" t="s">
        <v>321</v>
      </c>
      <c r="G49" s="4">
        <v>22001</v>
      </c>
    </row>
    <row r="50" spans="2:7" x14ac:dyDescent="0.3">
      <c r="B50" s="5">
        <v>10113</v>
      </c>
      <c r="C50" s="5">
        <v>76</v>
      </c>
      <c r="D50" s="5" t="s">
        <v>324</v>
      </c>
      <c r="E50" s="32" t="s">
        <v>462</v>
      </c>
      <c r="F50" s="19" t="s">
        <v>321</v>
      </c>
      <c r="G50" s="4">
        <v>60001</v>
      </c>
    </row>
    <row r="51" spans="2:7" x14ac:dyDescent="0.3">
      <c r="B51" s="5">
        <v>10114</v>
      </c>
      <c r="C51" s="5">
        <v>57</v>
      </c>
      <c r="D51" s="17" t="s">
        <v>325</v>
      </c>
      <c r="E51" s="17" t="s">
        <v>433</v>
      </c>
      <c r="F51" s="19" t="s">
        <v>321</v>
      </c>
      <c r="G51" s="4">
        <v>1011</v>
      </c>
    </row>
    <row r="52" spans="2:7" x14ac:dyDescent="0.3">
      <c r="B52" s="5">
        <v>10121</v>
      </c>
      <c r="C52" s="5">
        <v>14</v>
      </c>
      <c r="D52" s="5" t="s">
        <v>326</v>
      </c>
      <c r="E52" s="17" t="s">
        <v>327</v>
      </c>
      <c r="F52" s="19" t="s">
        <v>328</v>
      </c>
      <c r="G52" s="4">
        <v>26078</v>
      </c>
    </row>
    <row r="53" spans="2:7" x14ac:dyDescent="0.3">
      <c r="B53" s="5">
        <v>10122</v>
      </c>
      <c r="C53" s="5">
        <v>10</v>
      </c>
      <c r="D53" s="17" t="s">
        <v>329</v>
      </c>
      <c r="E53" s="17" t="s">
        <v>330</v>
      </c>
      <c r="F53" s="19" t="s">
        <v>328</v>
      </c>
      <c r="G53" s="4">
        <v>22001</v>
      </c>
    </row>
    <row r="54" spans="2:7" x14ac:dyDescent="0.3">
      <c r="B54" s="5">
        <v>10123</v>
      </c>
      <c r="C54" s="5">
        <v>76</v>
      </c>
      <c r="D54" s="17" t="s">
        <v>331</v>
      </c>
      <c r="E54" s="32" t="s">
        <v>463</v>
      </c>
      <c r="F54" s="19" t="s">
        <v>328</v>
      </c>
      <c r="G54" s="4">
        <v>60001</v>
      </c>
    </row>
    <row r="55" spans="2:7" x14ac:dyDescent="0.3">
      <c r="B55" s="5">
        <v>10124</v>
      </c>
      <c r="C55" s="5">
        <v>57</v>
      </c>
      <c r="D55" s="17" t="s">
        <v>332</v>
      </c>
      <c r="E55" s="17" t="s">
        <v>434</v>
      </c>
      <c r="F55" s="19" t="s">
        <v>328</v>
      </c>
      <c r="G55" s="4">
        <v>1011</v>
      </c>
    </row>
    <row r="56" spans="2:7" x14ac:dyDescent="0.3">
      <c r="B56" s="5">
        <v>10131</v>
      </c>
      <c r="C56" s="5">
        <v>14</v>
      </c>
      <c r="D56" s="5" t="s">
        <v>333</v>
      </c>
      <c r="E56" s="5" t="s">
        <v>334</v>
      </c>
      <c r="F56" s="19" t="s">
        <v>335</v>
      </c>
      <c r="G56" s="4">
        <v>26078</v>
      </c>
    </row>
    <row r="57" spans="2:7" x14ac:dyDescent="0.3">
      <c r="B57" s="5">
        <v>10132</v>
      </c>
      <c r="C57" s="5">
        <v>10</v>
      </c>
      <c r="D57" s="5" t="s">
        <v>336</v>
      </c>
      <c r="E57" s="5" t="s">
        <v>337</v>
      </c>
      <c r="F57" s="19" t="s">
        <v>335</v>
      </c>
      <c r="G57" s="4">
        <v>22001</v>
      </c>
    </row>
    <row r="58" spans="2:7" x14ac:dyDescent="0.3">
      <c r="B58" s="5">
        <v>10133</v>
      </c>
      <c r="C58" s="5">
        <v>76</v>
      </c>
      <c r="D58" s="5" t="s">
        <v>338</v>
      </c>
      <c r="E58" s="32" t="s">
        <v>464</v>
      </c>
      <c r="F58" s="19" t="s">
        <v>335</v>
      </c>
      <c r="G58" s="4">
        <v>60001</v>
      </c>
    </row>
    <row r="59" spans="2:7" x14ac:dyDescent="0.3">
      <c r="B59" s="5">
        <v>10134</v>
      </c>
      <c r="C59" s="5">
        <v>57</v>
      </c>
      <c r="D59" s="17" t="s">
        <v>339</v>
      </c>
      <c r="E59" s="17" t="s">
        <v>435</v>
      </c>
      <c r="F59" s="19" t="s">
        <v>335</v>
      </c>
      <c r="G59" s="4">
        <v>1011</v>
      </c>
    </row>
  </sheetData>
  <autoFilter ref="A2:G59"/>
  <sortState ref="A8:G59">
    <sortCondition ref="A8:A59"/>
  </sortState>
  <phoneticPr fontId="8" type="noConversion"/>
  <conditionalFormatting sqref="G21">
    <cfRule type="containsText" dxfId="12" priority="3" operator="containsText" text="5001">
      <formula>NOT(ISERROR(SEARCH("5001",G21)))</formula>
    </cfRule>
    <cfRule type="containsText" dxfId="11" priority="4" operator="containsText" text="5001">
      <formula>NOT(ISERROR(SEARCH("5001",G21)))</formula>
    </cfRule>
  </conditionalFormatting>
  <conditionalFormatting sqref="G26">
    <cfRule type="containsText" dxfId="10" priority="1" operator="containsText" text="5001">
      <formula>NOT(ISERROR(SEARCH("5001",G26)))</formula>
    </cfRule>
    <cfRule type="containsText" dxfId="9" priority="2" operator="containsText" text="5001">
      <formula>NOT(ISERROR(SEARCH("5001",G26)))</formula>
    </cfRule>
  </conditionalFormatting>
  <conditionalFormatting sqref="G29">
    <cfRule type="containsText" dxfId="8" priority="5" operator="containsText" text="5001">
      <formula>NOT(ISERROR(SEARCH("5001",G29)))</formula>
    </cfRule>
    <cfRule type="containsText" dxfId="7" priority="6" operator="containsText" text="5001">
      <formula>NOT(ISERROR(SEARCH("5001",G29)))</formula>
    </cfRule>
  </conditionalFormatting>
  <conditionalFormatting sqref="G42">
    <cfRule type="duplicateValues" dxfId="6" priority="36"/>
    <cfRule type="duplicateValues" dxfId="5" priority="37"/>
    <cfRule type="duplicateValues" dxfId="4" priority="38"/>
  </conditionalFormatting>
  <conditionalFormatting sqref="G54">
    <cfRule type="containsText" dxfId="3" priority="29" operator="containsText" text="5001">
      <formula>NOT(ISERROR(SEARCH("5001",G54)))</formula>
    </cfRule>
    <cfRule type="containsText" dxfId="2" priority="30" operator="containsText" text="5001">
      <formula>NOT(ISERROR(SEARCH("5001",G54)))</formula>
    </cfRule>
  </conditionalFormatting>
  <conditionalFormatting sqref="G55:G1048576 G30:G53 G22:G25 G27:G28 G1:G20">
    <cfRule type="containsText" dxfId="1" priority="31" operator="containsText" text="5001">
      <formula>NOT(ISERROR(SEARCH("5001",G1)))</formula>
    </cfRule>
    <cfRule type="containsText" dxfId="0" priority="32" operator="containsText" text="5001">
      <formula>NOT(ISERROR(SEARCH("5001",G1)))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Y82"/>
  <sheetViews>
    <sheetView topLeftCell="A7" workbookViewId="0">
      <selection activeCell="F26" sqref="F26"/>
    </sheetView>
  </sheetViews>
  <sheetFormatPr defaultColWidth="9.140625" defaultRowHeight="14.25" x14ac:dyDescent="0.3"/>
  <cols>
    <col min="4" max="5" width="12.7109375" customWidth="1"/>
    <col min="6" max="6" width="27.140625" customWidth="1"/>
    <col min="7" max="7" width="25.5703125" customWidth="1"/>
    <col min="12" max="12" width="21.7109375" customWidth="1"/>
    <col min="15" max="15" width="19.28515625" customWidth="1"/>
    <col min="18" max="18" width="19.85546875" customWidth="1"/>
    <col min="21" max="21" width="17.85546875" customWidth="1"/>
  </cols>
  <sheetData>
    <row r="2" spans="1:25" x14ac:dyDescent="0.3"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1" t="s">
        <v>5</v>
      </c>
    </row>
    <row r="3" spans="1:25" x14ac:dyDescent="0.3">
      <c r="B3" s="1" t="s">
        <v>7</v>
      </c>
      <c r="C3" s="1" t="s">
        <v>7</v>
      </c>
      <c r="D3" s="1" t="s">
        <v>8</v>
      </c>
      <c r="E3" s="1"/>
      <c r="F3" s="1" t="s">
        <v>9</v>
      </c>
      <c r="G3" s="1" t="s">
        <v>10</v>
      </c>
      <c r="H3" s="1" t="s">
        <v>10</v>
      </c>
    </row>
    <row r="4" spans="1:25" x14ac:dyDescent="0.3">
      <c r="B4" s="1">
        <v>2</v>
      </c>
      <c r="C4" s="1">
        <v>2</v>
      </c>
      <c r="D4" s="1">
        <v>2</v>
      </c>
      <c r="E4" s="1"/>
      <c r="F4" s="1">
        <v>3</v>
      </c>
      <c r="G4" s="1">
        <v>2</v>
      </c>
      <c r="H4" s="1">
        <v>2</v>
      </c>
    </row>
    <row r="5" spans="1:25" x14ac:dyDescent="0.3">
      <c r="B5" s="1" t="s">
        <v>11</v>
      </c>
      <c r="C5" s="1" t="s">
        <v>12</v>
      </c>
      <c r="D5" s="1" t="s">
        <v>13</v>
      </c>
      <c r="E5" s="1"/>
      <c r="F5" s="1" t="s">
        <v>14</v>
      </c>
      <c r="G5" s="1" t="s">
        <v>33</v>
      </c>
      <c r="H5" s="1" t="s">
        <v>16</v>
      </c>
      <c r="I5" s="1" t="s">
        <v>34</v>
      </c>
      <c r="J5" t="s">
        <v>35</v>
      </c>
    </row>
    <row r="6" spans="1:25" x14ac:dyDescent="0.3">
      <c r="A6" t="s">
        <v>18</v>
      </c>
      <c r="B6" s="1"/>
      <c r="C6" s="1"/>
      <c r="D6" s="1"/>
      <c r="E6" s="1"/>
      <c r="F6" s="1"/>
      <c r="G6" s="1"/>
      <c r="H6" s="1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x14ac:dyDescent="0.3">
      <c r="A7" t="s">
        <v>19</v>
      </c>
      <c r="B7" s="1"/>
      <c r="C7" s="1"/>
      <c r="D7" s="1"/>
      <c r="E7" s="1"/>
      <c r="F7" s="1"/>
      <c r="G7" s="1"/>
      <c r="H7" s="1"/>
      <c r="L7" s="26"/>
      <c r="M7" s="26" t="s">
        <v>36</v>
      </c>
      <c r="N7" s="26"/>
      <c r="O7" s="26"/>
      <c r="P7" s="26" t="s">
        <v>37</v>
      </c>
      <c r="Q7" s="26"/>
      <c r="R7" s="26"/>
      <c r="S7" s="26" t="s">
        <v>38</v>
      </c>
      <c r="T7" s="26"/>
      <c r="U7" s="26"/>
      <c r="V7" s="26" t="s">
        <v>39</v>
      </c>
      <c r="W7" s="26"/>
      <c r="X7" s="26"/>
      <c r="Y7" s="26" t="s">
        <v>40</v>
      </c>
    </row>
    <row r="8" spans="1:25" x14ac:dyDescent="0.3">
      <c r="A8" t="s">
        <v>20</v>
      </c>
      <c r="B8" s="1"/>
      <c r="C8" s="1"/>
      <c r="D8" s="1"/>
      <c r="E8" s="1"/>
      <c r="F8" s="1"/>
      <c r="G8" s="1"/>
      <c r="H8" s="1"/>
      <c r="L8" s="26" t="s">
        <v>41</v>
      </c>
      <c r="M8" s="26" t="s">
        <v>42</v>
      </c>
      <c r="N8" s="26"/>
      <c r="O8" s="26"/>
      <c r="P8" s="26" t="s">
        <v>43</v>
      </c>
      <c r="Q8" s="26"/>
      <c r="R8" s="26"/>
      <c r="S8" s="26" t="s">
        <v>44</v>
      </c>
      <c r="T8" s="26"/>
      <c r="U8" s="26"/>
      <c r="V8" s="26"/>
      <c r="W8" s="26"/>
      <c r="X8" s="26"/>
      <c r="Y8" s="26"/>
    </row>
    <row r="9" spans="1:25" x14ac:dyDescent="0.3">
      <c r="B9" s="7">
        <v>100</v>
      </c>
      <c r="C9" s="7">
        <v>1</v>
      </c>
      <c r="D9" s="22" t="str">
        <f>E9&amp;"#"&amp;I9</f>
        <v>0#15</v>
      </c>
      <c r="E9" s="22">
        <v>0</v>
      </c>
      <c r="F9" s="19" t="s">
        <v>45</v>
      </c>
      <c r="G9" s="7" t="s">
        <v>46</v>
      </c>
      <c r="H9" s="1"/>
      <c r="I9">
        <v>15</v>
      </c>
      <c r="J9">
        <v>1</v>
      </c>
      <c r="L9" s="26" t="s">
        <v>47</v>
      </c>
      <c r="M9" s="26" t="s">
        <v>48</v>
      </c>
      <c r="N9" s="26"/>
      <c r="O9" s="26"/>
      <c r="P9" s="26" t="s">
        <v>49</v>
      </c>
      <c r="Q9" s="26"/>
      <c r="R9" s="26"/>
      <c r="S9" s="26" t="s">
        <v>50</v>
      </c>
      <c r="T9" s="26"/>
      <c r="U9" s="26"/>
      <c r="V9" s="26" t="s">
        <v>51</v>
      </c>
      <c r="W9" s="26"/>
      <c r="X9" s="26"/>
      <c r="Y9" s="26"/>
    </row>
    <row r="10" spans="1:25" x14ac:dyDescent="0.3">
      <c r="B10" s="7">
        <v>200</v>
      </c>
      <c r="C10" s="7">
        <v>2</v>
      </c>
      <c r="D10" s="22" t="str">
        <f t="shared" ref="D10:D20" si="0">E10&amp;"#"&amp;I10</f>
        <v>102#1</v>
      </c>
      <c r="E10" s="22">
        <v>102</v>
      </c>
      <c r="F10" s="19" t="s">
        <v>52</v>
      </c>
      <c r="G10" s="7" t="s">
        <v>53</v>
      </c>
      <c r="H10" s="1"/>
      <c r="I10">
        <v>1</v>
      </c>
      <c r="J10">
        <v>1</v>
      </c>
      <c r="L10" s="26" t="s">
        <v>54</v>
      </c>
      <c r="M10" s="26" t="s">
        <v>55</v>
      </c>
      <c r="N10" s="26"/>
      <c r="O10" s="26"/>
      <c r="P10" s="27" t="s">
        <v>56</v>
      </c>
      <c r="Q10" s="26"/>
      <c r="R10" s="26"/>
      <c r="S10" s="26" t="s">
        <v>57</v>
      </c>
      <c r="T10" s="26"/>
      <c r="U10" s="26"/>
      <c r="V10" s="26" t="s">
        <v>58</v>
      </c>
      <c r="W10" s="26"/>
      <c r="X10" s="26"/>
      <c r="Y10" s="26" t="s">
        <v>59</v>
      </c>
    </row>
    <row r="11" spans="1:25" x14ac:dyDescent="0.3">
      <c r="B11" s="18">
        <v>300</v>
      </c>
      <c r="C11" s="18">
        <v>3</v>
      </c>
      <c r="D11" s="22" t="str">
        <f t="shared" si="0"/>
        <v>0#10000</v>
      </c>
      <c r="E11" s="22">
        <v>0</v>
      </c>
      <c r="F11" s="19" t="s">
        <v>60</v>
      </c>
      <c r="G11" s="18" t="s">
        <v>61</v>
      </c>
      <c r="H11" s="1"/>
      <c r="I11">
        <v>10000</v>
      </c>
      <c r="J11">
        <v>1</v>
      </c>
      <c r="L11" s="26" t="s">
        <v>62</v>
      </c>
      <c r="M11" s="26" t="s">
        <v>63</v>
      </c>
      <c r="N11" s="26"/>
      <c r="O11" s="26"/>
      <c r="P11" s="26" t="s">
        <v>64</v>
      </c>
      <c r="Q11" s="26"/>
      <c r="R11" s="26"/>
      <c r="S11" s="26" t="s">
        <v>65</v>
      </c>
      <c r="T11" s="26"/>
      <c r="U11" s="26"/>
      <c r="V11" s="26" t="s">
        <v>66</v>
      </c>
      <c r="W11" s="26"/>
      <c r="X11" s="26"/>
      <c r="Y11" s="26" t="s">
        <v>67</v>
      </c>
    </row>
    <row r="12" spans="1:25" x14ac:dyDescent="0.3">
      <c r="B12" s="7">
        <v>400</v>
      </c>
      <c r="C12" s="7">
        <v>4</v>
      </c>
      <c r="D12" s="22" t="str">
        <f t="shared" si="0"/>
        <v>2#6</v>
      </c>
      <c r="E12" s="22">
        <v>2</v>
      </c>
      <c r="F12" s="19" t="s">
        <v>68</v>
      </c>
      <c r="G12" s="7" t="s">
        <v>69</v>
      </c>
      <c r="H12" s="1"/>
      <c r="I12">
        <v>6</v>
      </c>
      <c r="J12">
        <v>2</v>
      </c>
      <c r="L12" s="26" t="s">
        <v>70</v>
      </c>
      <c r="M12" s="26" t="s">
        <v>71</v>
      </c>
      <c r="N12" s="26"/>
      <c r="O12" s="26"/>
      <c r="P12" s="26" t="s">
        <v>72</v>
      </c>
      <c r="Q12" s="26"/>
      <c r="R12" s="26"/>
      <c r="S12" s="26" t="s">
        <v>73</v>
      </c>
      <c r="T12" s="26"/>
      <c r="U12" s="26"/>
      <c r="V12" s="26" t="s">
        <v>74</v>
      </c>
      <c r="W12" s="26"/>
      <c r="X12" s="26"/>
      <c r="Y12" s="26" t="s">
        <v>75</v>
      </c>
    </row>
    <row r="13" spans="1:25" x14ac:dyDescent="0.3">
      <c r="B13" s="7">
        <v>500</v>
      </c>
      <c r="C13" s="7">
        <v>5</v>
      </c>
      <c r="D13" s="22" t="str">
        <f t="shared" si="0"/>
        <v>40#5</v>
      </c>
      <c r="E13" s="22">
        <v>40</v>
      </c>
      <c r="F13" s="19" t="s">
        <v>76</v>
      </c>
      <c r="G13" s="7" t="s">
        <v>77</v>
      </c>
      <c r="H13" s="1"/>
      <c r="I13">
        <v>5</v>
      </c>
      <c r="J13">
        <v>2</v>
      </c>
      <c r="L13" s="26" t="s">
        <v>78</v>
      </c>
      <c r="M13" s="26" t="s">
        <v>79</v>
      </c>
      <c r="N13" s="26"/>
      <c r="O13" s="26"/>
      <c r="P13" s="26" t="s">
        <v>80</v>
      </c>
      <c r="Q13" s="26"/>
      <c r="R13" s="26"/>
      <c r="S13" s="26" t="s">
        <v>81</v>
      </c>
      <c r="T13" s="26"/>
      <c r="U13" s="26"/>
      <c r="V13" s="26" t="s">
        <v>58</v>
      </c>
      <c r="W13" s="26"/>
      <c r="X13" s="26"/>
      <c r="Y13" s="26" t="s">
        <v>65</v>
      </c>
    </row>
    <row r="14" spans="1:25" x14ac:dyDescent="0.3">
      <c r="B14" s="7">
        <v>600</v>
      </c>
      <c r="C14" s="7">
        <v>6</v>
      </c>
      <c r="D14" s="22" t="str">
        <f t="shared" si="0"/>
        <v>202#1</v>
      </c>
      <c r="E14" s="22">
        <v>202</v>
      </c>
      <c r="F14" s="19" t="s">
        <v>82</v>
      </c>
      <c r="G14" s="7" t="s">
        <v>83</v>
      </c>
      <c r="H14" s="1"/>
      <c r="I14">
        <v>1</v>
      </c>
      <c r="J14">
        <v>2</v>
      </c>
      <c r="L14" s="26" t="s">
        <v>84</v>
      </c>
      <c r="M14" s="26" t="s">
        <v>85</v>
      </c>
      <c r="N14" s="26"/>
      <c r="O14" s="26"/>
      <c r="P14" s="26" t="s">
        <v>86</v>
      </c>
      <c r="Q14" s="26"/>
      <c r="R14" s="26"/>
      <c r="S14" s="26" t="s">
        <v>66</v>
      </c>
      <c r="T14" s="26"/>
      <c r="U14" s="26"/>
      <c r="V14" s="26" t="s">
        <v>87</v>
      </c>
      <c r="W14" s="26"/>
      <c r="X14" s="26"/>
      <c r="Y14" s="26" t="s">
        <v>67</v>
      </c>
    </row>
    <row r="15" spans="1:25" x14ac:dyDescent="0.3">
      <c r="B15" s="7">
        <v>700</v>
      </c>
      <c r="C15" s="7">
        <v>7</v>
      </c>
      <c r="D15" s="22" t="str">
        <f t="shared" si="0"/>
        <v>0#30000</v>
      </c>
      <c r="E15" s="22">
        <v>0</v>
      </c>
      <c r="F15" s="19" t="s">
        <v>60</v>
      </c>
      <c r="G15" s="7" t="s">
        <v>88</v>
      </c>
      <c r="H15" s="1"/>
      <c r="I15">
        <v>30000</v>
      </c>
      <c r="J15">
        <v>2</v>
      </c>
      <c r="L15" s="26" t="s">
        <v>89</v>
      </c>
      <c r="M15" s="26" t="s">
        <v>90</v>
      </c>
      <c r="N15" s="26"/>
      <c r="O15" s="26"/>
      <c r="P15" s="26" t="s">
        <v>73</v>
      </c>
      <c r="Q15" s="26"/>
      <c r="R15" s="26"/>
      <c r="S15" s="26" t="s">
        <v>75</v>
      </c>
      <c r="T15" s="26"/>
      <c r="U15" s="26"/>
      <c r="V15" s="26" t="s">
        <v>91</v>
      </c>
      <c r="W15" s="26"/>
      <c r="X15" s="26"/>
      <c r="Y15" s="26" t="s">
        <v>81</v>
      </c>
    </row>
    <row r="16" spans="1:25" x14ac:dyDescent="0.3">
      <c r="B16" s="7">
        <v>800</v>
      </c>
      <c r="C16" s="7">
        <v>8</v>
      </c>
      <c r="D16" s="22" t="str">
        <f t="shared" si="0"/>
        <v>0#20</v>
      </c>
      <c r="E16" s="22">
        <v>0</v>
      </c>
      <c r="F16" s="19" t="s">
        <v>92</v>
      </c>
      <c r="G16" s="7" t="s">
        <v>93</v>
      </c>
      <c r="H16" s="1"/>
      <c r="I16">
        <v>20</v>
      </c>
      <c r="J16">
        <v>3</v>
      </c>
      <c r="L16" s="26" t="s">
        <v>94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x14ac:dyDescent="0.3">
      <c r="B17" s="7">
        <v>900</v>
      </c>
      <c r="C17" s="7">
        <v>9</v>
      </c>
      <c r="D17" s="22" t="str">
        <f t="shared" si="0"/>
        <v>5000#1</v>
      </c>
      <c r="E17" s="22">
        <v>5000</v>
      </c>
      <c r="F17" s="19" t="s">
        <v>95</v>
      </c>
      <c r="G17" s="7" t="s">
        <v>96</v>
      </c>
      <c r="H17" s="1"/>
      <c r="I17">
        <v>1</v>
      </c>
      <c r="J17">
        <f>J16</f>
        <v>3</v>
      </c>
      <c r="L17" s="26" t="s">
        <v>97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x14ac:dyDescent="0.3">
      <c r="B18" s="7">
        <v>1000</v>
      </c>
      <c r="C18" s="7">
        <v>10</v>
      </c>
      <c r="D18" s="22" t="str">
        <f t="shared" si="0"/>
        <v>60#5</v>
      </c>
      <c r="E18" s="22">
        <v>60</v>
      </c>
      <c r="F18" s="19" t="s">
        <v>76</v>
      </c>
      <c r="G18" s="7" t="s">
        <v>98</v>
      </c>
      <c r="H18" s="1"/>
      <c r="I18">
        <v>5</v>
      </c>
      <c r="J18">
        <f>J17</f>
        <v>3</v>
      </c>
      <c r="L18" s="26" t="s">
        <v>99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x14ac:dyDescent="0.3">
      <c r="B19" s="7">
        <v>1100</v>
      </c>
      <c r="C19" s="7">
        <v>11</v>
      </c>
      <c r="D19" s="22" t="str">
        <f t="shared" si="0"/>
        <v>0#50</v>
      </c>
      <c r="E19" s="22">
        <v>0</v>
      </c>
      <c r="F19" s="19" t="s">
        <v>100</v>
      </c>
      <c r="G19" s="7" t="s">
        <v>101</v>
      </c>
      <c r="H19" s="1"/>
      <c r="I19">
        <v>50</v>
      </c>
      <c r="J19">
        <f>J18</f>
        <v>3</v>
      </c>
      <c r="L19" s="26" t="s">
        <v>102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x14ac:dyDescent="0.3">
      <c r="B20" s="7">
        <v>1200</v>
      </c>
      <c r="C20" s="7">
        <v>12</v>
      </c>
      <c r="D20" s="22" t="str">
        <f t="shared" si="0"/>
        <v>203#1</v>
      </c>
      <c r="E20" s="22">
        <v>203</v>
      </c>
      <c r="F20" s="19" t="s">
        <v>103</v>
      </c>
      <c r="G20" s="7" t="s">
        <v>104</v>
      </c>
      <c r="H20" s="1"/>
      <c r="I20">
        <v>1</v>
      </c>
      <c r="J20">
        <f>J19</f>
        <v>3</v>
      </c>
      <c r="L20" s="26" t="s">
        <v>105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x14ac:dyDescent="0.3">
      <c r="B21" s="7">
        <v>1300</v>
      </c>
      <c r="C21" s="7">
        <v>13</v>
      </c>
      <c r="D21" s="22" t="str">
        <f t="shared" ref="D21:D80" si="1">E21&amp;"#"&amp;I21</f>
        <v>0#1</v>
      </c>
      <c r="E21" s="23">
        <v>0</v>
      </c>
      <c r="F21" s="19" t="s">
        <v>106</v>
      </c>
      <c r="G21" s="7" t="s">
        <v>107</v>
      </c>
      <c r="H21" s="1"/>
      <c r="I21">
        <v>1</v>
      </c>
      <c r="J21">
        <f>J16+1</f>
        <v>4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5" x14ac:dyDescent="0.3">
      <c r="B22" s="7">
        <v>1400</v>
      </c>
      <c r="C22" s="7">
        <v>14</v>
      </c>
      <c r="D22" s="22" t="str">
        <f t="shared" si="1"/>
        <v>5#5</v>
      </c>
      <c r="E22" s="23">
        <v>5</v>
      </c>
      <c r="F22" s="19" t="s">
        <v>108</v>
      </c>
      <c r="G22" s="7" t="s">
        <v>109</v>
      </c>
      <c r="H22" s="1"/>
      <c r="I22">
        <v>5</v>
      </c>
      <c r="J22">
        <f>J17+1</f>
        <v>4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5" x14ac:dyDescent="0.3">
      <c r="B23" s="7">
        <v>1500</v>
      </c>
      <c r="C23" s="7">
        <v>15</v>
      </c>
      <c r="D23" s="22" t="str">
        <f t="shared" si="1"/>
        <v>0#8</v>
      </c>
      <c r="E23" s="23">
        <v>0</v>
      </c>
      <c r="F23" s="19" t="s">
        <v>110</v>
      </c>
      <c r="G23" s="7" t="s">
        <v>111</v>
      </c>
      <c r="H23" s="1"/>
      <c r="I23">
        <v>8</v>
      </c>
      <c r="J23">
        <f>J18+1</f>
        <v>4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x14ac:dyDescent="0.3">
      <c r="B24" s="7">
        <v>1600</v>
      </c>
      <c r="C24" s="7">
        <v>16</v>
      </c>
      <c r="D24" s="22" t="str">
        <f t="shared" si="1"/>
        <v>0#5</v>
      </c>
      <c r="E24" s="23">
        <v>0</v>
      </c>
      <c r="F24" s="19" t="s">
        <v>112</v>
      </c>
      <c r="G24" s="7" t="s">
        <v>113</v>
      </c>
      <c r="H24" s="1"/>
      <c r="I24">
        <v>5</v>
      </c>
      <c r="J24">
        <f>J19+1</f>
        <v>4</v>
      </c>
    </row>
    <row r="25" spans="1:25" x14ac:dyDescent="0.3">
      <c r="B25" s="7">
        <v>1700</v>
      </c>
      <c r="C25" s="7">
        <v>17</v>
      </c>
      <c r="D25" s="22" t="str">
        <f t="shared" si="1"/>
        <v>0#100000</v>
      </c>
      <c r="E25" s="23">
        <v>0</v>
      </c>
      <c r="F25" s="19" t="s">
        <v>60</v>
      </c>
      <c r="G25" s="7" t="s">
        <v>114</v>
      </c>
      <c r="H25" s="1"/>
      <c r="I25">
        <v>100000</v>
      </c>
      <c r="J25">
        <f>J20+1</f>
        <v>4</v>
      </c>
    </row>
    <row r="26" spans="1:25" x14ac:dyDescent="0.3">
      <c r="B26" s="7">
        <v>1800</v>
      </c>
      <c r="C26" s="7">
        <v>18</v>
      </c>
      <c r="D26" s="22" t="str">
        <f t="shared" si="1"/>
        <v>3#12</v>
      </c>
      <c r="E26" s="23">
        <v>3</v>
      </c>
      <c r="F26" s="19" t="s">
        <v>68</v>
      </c>
      <c r="G26" s="7" t="s">
        <v>115</v>
      </c>
      <c r="H26" s="1"/>
      <c r="I26">
        <v>12</v>
      </c>
      <c r="J26">
        <f t="shared" ref="J26:J45" si="2">J21+1</f>
        <v>5</v>
      </c>
    </row>
    <row r="27" spans="1:25" x14ac:dyDescent="0.3">
      <c r="A27" s="8"/>
      <c r="B27" s="24">
        <v>1900</v>
      </c>
      <c r="C27" s="24">
        <v>19</v>
      </c>
      <c r="D27" s="22" t="str">
        <f t="shared" si="1"/>
        <v>80#5</v>
      </c>
      <c r="E27" s="23">
        <v>80</v>
      </c>
      <c r="F27" s="19" t="s">
        <v>76</v>
      </c>
      <c r="G27" s="7" t="s">
        <v>46</v>
      </c>
      <c r="H27" s="25"/>
      <c r="I27">
        <v>5</v>
      </c>
      <c r="J27">
        <f t="shared" si="2"/>
        <v>5</v>
      </c>
    </row>
    <row r="28" spans="1:25" x14ac:dyDescent="0.3">
      <c r="B28" s="24">
        <f>B27+100</f>
        <v>2000</v>
      </c>
      <c r="C28" s="24">
        <v>20</v>
      </c>
      <c r="D28" s="22" t="str">
        <f t="shared" si="1"/>
        <v>206#1</v>
      </c>
      <c r="E28" s="23">
        <v>206</v>
      </c>
      <c r="F28" s="19" t="s">
        <v>103</v>
      </c>
      <c r="G28" s="7" t="s">
        <v>53</v>
      </c>
      <c r="H28" s="1"/>
      <c r="I28">
        <v>1</v>
      </c>
      <c r="J28">
        <f t="shared" si="2"/>
        <v>5</v>
      </c>
    </row>
    <row r="29" spans="1:25" x14ac:dyDescent="0.3">
      <c r="B29" s="24">
        <f t="shared" ref="B29:B45" si="3">B28+100</f>
        <v>2100</v>
      </c>
      <c r="C29" s="24">
        <v>21</v>
      </c>
      <c r="D29" s="22" t="str">
        <f t="shared" si="1"/>
        <v>0#90</v>
      </c>
      <c r="E29" s="23">
        <v>0</v>
      </c>
      <c r="F29" s="19" t="s">
        <v>116</v>
      </c>
      <c r="G29" s="18" t="s">
        <v>61</v>
      </c>
      <c r="H29" s="1"/>
      <c r="I29">
        <v>90</v>
      </c>
      <c r="J29">
        <f t="shared" si="2"/>
        <v>5</v>
      </c>
    </row>
    <row r="30" spans="1:25" x14ac:dyDescent="0.3">
      <c r="B30" s="24">
        <f t="shared" si="3"/>
        <v>2200</v>
      </c>
      <c r="C30" s="24">
        <v>22</v>
      </c>
      <c r="D30" s="22" t="str">
        <f t="shared" si="1"/>
        <v>0#1500</v>
      </c>
      <c r="E30" s="23">
        <v>0</v>
      </c>
      <c r="F30" s="19" t="s">
        <v>117</v>
      </c>
      <c r="G30" s="7" t="s">
        <v>69</v>
      </c>
      <c r="H30" s="1"/>
      <c r="I30">
        <v>1500</v>
      </c>
      <c r="J30">
        <f t="shared" si="2"/>
        <v>5</v>
      </c>
    </row>
    <row r="31" spans="1:25" x14ac:dyDescent="0.3">
      <c r="B31" s="24">
        <f t="shared" si="3"/>
        <v>2300</v>
      </c>
      <c r="C31" s="24">
        <v>23</v>
      </c>
      <c r="D31" s="22" t="str">
        <f t="shared" si="1"/>
        <v>4#15</v>
      </c>
      <c r="E31" s="23">
        <v>4</v>
      </c>
      <c r="F31" s="19" t="s">
        <v>68</v>
      </c>
      <c r="G31" s="7" t="s">
        <v>77</v>
      </c>
      <c r="H31" s="1"/>
      <c r="I31">
        <v>15</v>
      </c>
      <c r="J31">
        <f t="shared" si="2"/>
        <v>6</v>
      </c>
    </row>
    <row r="32" spans="1:25" x14ac:dyDescent="0.3">
      <c r="B32" s="24">
        <f t="shared" si="3"/>
        <v>2400</v>
      </c>
      <c r="C32" s="24">
        <v>24</v>
      </c>
      <c r="D32" s="22" t="str">
        <f t="shared" si="1"/>
        <v>215#1</v>
      </c>
      <c r="E32" s="23">
        <v>215</v>
      </c>
      <c r="F32" s="19" t="s">
        <v>52</v>
      </c>
      <c r="G32" s="7" t="s">
        <v>83</v>
      </c>
      <c r="H32" s="1"/>
      <c r="I32">
        <v>1</v>
      </c>
      <c r="J32">
        <f t="shared" si="2"/>
        <v>6</v>
      </c>
    </row>
    <row r="33" spans="2:10" x14ac:dyDescent="0.3">
      <c r="B33" s="24">
        <f t="shared" si="3"/>
        <v>2500</v>
      </c>
      <c r="C33" s="24">
        <v>25</v>
      </c>
      <c r="D33" s="22" t="str">
        <f t="shared" si="1"/>
        <v>0#80000</v>
      </c>
      <c r="E33" s="23">
        <v>0</v>
      </c>
      <c r="F33" s="19" t="s">
        <v>118</v>
      </c>
      <c r="G33" s="7" t="s">
        <v>88</v>
      </c>
      <c r="H33" s="1"/>
      <c r="I33">
        <v>80000</v>
      </c>
      <c r="J33">
        <f t="shared" si="2"/>
        <v>6</v>
      </c>
    </row>
    <row r="34" spans="2:10" x14ac:dyDescent="0.3">
      <c r="B34" s="24">
        <f t="shared" si="3"/>
        <v>2600</v>
      </c>
      <c r="C34" s="24">
        <v>26</v>
      </c>
      <c r="D34" s="22" t="str">
        <f t="shared" si="1"/>
        <v>0#150</v>
      </c>
      <c r="E34" s="23">
        <v>0</v>
      </c>
      <c r="F34" s="19" t="s">
        <v>100</v>
      </c>
      <c r="G34" s="7" t="s">
        <v>93</v>
      </c>
      <c r="H34" s="1"/>
      <c r="I34">
        <v>150</v>
      </c>
      <c r="J34">
        <f t="shared" si="2"/>
        <v>6</v>
      </c>
    </row>
    <row r="35" spans="2:10" x14ac:dyDescent="0.3">
      <c r="B35" s="24">
        <f t="shared" si="3"/>
        <v>2700</v>
      </c>
      <c r="C35" s="24">
        <v>27</v>
      </c>
      <c r="D35" s="22" t="str">
        <f t="shared" si="1"/>
        <v>0#50</v>
      </c>
      <c r="E35" s="23">
        <v>0</v>
      </c>
      <c r="F35" s="19" t="s">
        <v>110</v>
      </c>
      <c r="G35" s="7" t="s">
        <v>96</v>
      </c>
      <c r="H35" s="1"/>
      <c r="I35">
        <v>50</v>
      </c>
      <c r="J35">
        <f t="shared" si="2"/>
        <v>6</v>
      </c>
    </row>
    <row r="36" spans="2:10" x14ac:dyDescent="0.3">
      <c r="B36" s="24">
        <f t="shared" si="3"/>
        <v>2800</v>
      </c>
      <c r="C36" s="24">
        <v>28</v>
      </c>
      <c r="D36" s="22" t="str">
        <f t="shared" si="1"/>
        <v>5#15</v>
      </c>
      <c r="E36" s="23">
        <v>5</v>
      </c>
      <c r="F36" s="19" t="s">
        <v>68</v>
      </c>
      <c r="G36" s="7" t="s">
        <v>98</v>
      </c>
      <c r="H36" s="1"/>
      <c r="I36">
        <v>15</v>
      </c>
      <c r="J36">
        <f t="shared" si="2"/>
        <v>7</v>
      </c>
    </row>
    <row r="37" spans="2:10" x14ac:dyDescent="0.3">
      <c r="B37" s="24">
        <f t="shared" si="3"/>
        <v>2900</v>
      </c>
      <c r="C37" s="24">
        <v>29</v>
      </c>
      <c r="D37" s="22" t="str">
        <f t="shared" si="1"/>
        <v>0#5</v>
      </c>
      <c r="E37" s="23">
        <v>0</v>
      </c>
      <c r="F37" s="19" t="s">
        <v>119</v>
      </c>
      <c r="G37" s="7" t="s">
        <v>101</v>
      </c>
      <c r="H37" s="1"/>
      <c r="I37">
        <v>5</v>
      </c>
      <c r="J37">
        <f t="shared" si="2"/>
        <v>7</v>
      </c>
    </row>
    <row r="38" spans="2:10" x14ac:dyDescent="0.3">
      <c r="B38" s="24">
        <f t="shared" si="3"/>
        <v>3000</v>
      </c>
      <c r="C38" s="24">
        <v>30</v>
      </c>
      <c r="D38" s="22" t="str">
        <f t="shared" si="1"/>
        <v>0#15</v>
      </c>
      <c r="E38" s="23">
        <v>0</v>
      </c>
      <c r="F38" s="19" t="s">
        <v>112</v>
      </c>
      <c r="G38" s="7" t="s">
        <v>104</v>
      </c>
      <c r="H38" s="1"/>
      <c r="I38">
        <v>15</v>
      </c>
      <c r="J38">
        <f t="shared" si="2"/>
        <v>7</v>
      </c>
    </row>
    <row r="39" spans="2:10" x14ac:dyDescent="0.3">
      <c r="B39" s="24">
        <f t="shared" si="3"/>
        <v>3100</v>
      </c>
      <c r="C39" s="24">
        <v>31</v>
      </c>
      <c r="D39" s="22" t="str">
        <f t="shared" si="1"/>
        <v>100#10</v>
      </c>
      <c r="E39" s="23">
        <v>100</v>
      </c>
      <c r="F39" s="19" t="s">
        <v>76</v>
      </c>
      <c r="G39" s="7" t="s">
        <v>107</v>
      </c>
      <c r="H39" s="1"/>
      <c r="I39">
        <v>10</v>
      </c>
      <c r="J39">
        <f t="shared" si="2"/>
        <v>7</v>
      </c>
    </row>
    <row r="40" spans="2:10" x14ac:dyDescent="0.3">
      <c r="B40" s="24">
        <f t="shared" si="3"/>
        <v>3200</v>
      </c>
      <c r="C40" s="24">
        <v>32</v>
      </c>
      <c r="D40" s="22" t="str">
        <f t="shared" si="1"/>
        <v>0#200000</v>
      </c>
      <c r="E40" s="23">
        <v>0</v>
      </c>
      <c r="F40" s="19" t="s">
        <v>60</v>
      </c>
      <c r="G40" s="7" t="s">
        <v>109</v>
      </c>
      <c r="H40" s="1"/>
      <c r="I40">
        <v>200000</v>
      </c>
      <c r="J40">
        <f t="shared" si="2"/>
        <v>7</v>
      </c>
    </row>
    <row r="41" spans="2:10" x14ac:dyDescent="0.3">
      <c r="B41" s="24">
        <f t="shared" si="3"/>
        <v>3300</v>
      </c>
      <c r="C41" s="24">
        <v>33</v>
      </c>
      <c r="D41" s="22" t="str">
        <f t="shared" si="1"/>
        <v>10000#8</v>
      </c>
      <c r="E41" s="23">
        <v>10000</v>
      </c>
      <c r="F41" s="19" t="s">
        <v>95</v>
      </c>
      <c r="G41" s="7" t="s">
        <v>111</v>
      </c>
      <c r="H41" s="1"/>
      <c r="I41">
        <v>8</v>
      </c>
      <c r="J41">
        <f t="shared" si="2"/>
        <v>8</v>
      </c>
    </row>
    <row r="42" spans="2:10" x14ac:dyDescent="0.3">
      <c r="B42" s="24">
        <f t="shared" si="3"/>
        <v>3400</v>
      </c>
      <c r="C42" s="24">
        <v>34</v>
      </c>
      <c r="D42" s="22" t="str">
        <f t="shared" si="1"/>
        <v>209#1</v>
      </c>
      <c r="E42" s="23">
        <v>209</v>
      </c>
      <c r="F42" s="19" t="s">
        <v>103</v>
      </c>
      <c r="G42" s="7" t="s">
        <v>113</v>
      </c>
      <c r="H42" s="1"/>
      <c r="I42">
        <v>1</v>
      </c>
      <c r="J42">
        <f t="shared" si="2"/>
        <v>8</v>
      </c>
    </row>
    <row r="43" spans="2:10" x14ac:dyDescent="0.3">
      <c r="B43" s="24">
        <f t="shared" si="3"/>
        <v>3500</v>
      </c>
      <c r="C43" s="24">
        <v>35</v>
      </c>
      <c r="D43" s="22" t="str">
        <f t="shared" si="1"/>
        <v>0#3000</v>
      </c>
      <c r="E43" s="23">
        <v>0</v>
      </c>
      <c r="F43" s="19" t="s">
        <v>117</v>
      </c>
      <c r="G43" s="7" t="s">
        <v>114</v>
      </c>
      <c r="H43" s="1"/>
      <c r="I43">
        <v>3000</v>
      </c>
      <c r="J43">
        <f t="shared" si="2"/>
        <v>8</v>
      </c>
    </row>
    <row r="44" spans="2:10" x14ac:dyDescent="0.3">
      <c r="B44" s="24">
        <f t="shared" si="3"/>
        <v>3600</v>
      </c>
      <c r="C44" s="24">
        <v>36</v>
      </c>
      <c r="D44" s="22" t="str">
        <f t="shared" si="1"/>
        <v>0#300</v>
      </c>
      <c r="E44" s="23">
        <v>0</v>
      </c>
      <c r="F44" s="19" t="s">
        <v>120</v>
      </c>
      <c r="G44" s="7" t="s">
        <v>115</v>
      </c>
      <c r="H44" s="1"/>
      <c r="I44">
        <v>300</v>
      </c>
      <c r="J44">
        <f t="shared" si="2"/>
        <v>8</v>
      </c>
    </row>
    <row r="45" spans="2:10" x14ac:dyDescent="0.3">
      <c r="B45" s="24">
        <f t="shared" si="3"/>
        <v>3700</v>
      </c>
      <c r="C45" s="24">
        <v>37</v>
      </c>
      <c r="D45" s="22" t="str">
        <f t="shared" si="1"/>
        <v>0#150000</v>
      </c>
      <c r="E45" s="23">
        <v>0</v>
      </c>
      <c r="F45" s="19" t="s">
        <v>118</v>
      </c>
      <c r="G45" s="7" t="s">
        <v>115</v>
      </c>
      <c r="H45" s="1"/>
      <c r="I45">
        <v>150000</v>
      </c>
      <c r="J45">
        <f t="shared" si="2"/>
        <v>8</v>
      </c>
    </row>
    <row r="46" spans="2:10" x14ac:dyDescent="0.3">
      <c r="B46" s="24">
        <f t="shared" ref="B46:B80" si="4">B45+100</f>
        <v>3800</v>
      </c>
      <c r="C46" s="24">
        <v>38</v>
      </c>
      <c r="D46" s="22" t="str">
        <f t="shared" si="1"/>
        <v>0#15</v>
      </c>
      <c r="E46" s="22">
        <v>0</v>
      </c>
      <c r="F46" s="19" t="s">
        <v>45</v>
      </c>
      <c r="G46" s="7" t="s">
        <v>46</v>
      </c>
      <c r="I46">
        <v>15</v>
      </c>
      <c r="J46">
        <f t="shared" ref="J46:J59" si="5">J41+1</f>
        <v>9</v>
      </c>
    </row>
    <row r="47" spans="2:10" x14ac:dyDescent="0.3">
      <c r="B47" s="24">
        <f t="shared" si="4"/>
        <v>3900</v>
      </c>
      <c r="C47" s="24">
        <v>39</v>
      </c>
      <c r="D47" s="22" t="str">
        <f t="shared" si="1"/>
        <v>102#1</v>
      </c>
      <c r="E47" s="22">
        <v>102</v>
      </c>
      <c r="F47" s="19" t="s">
        <v>52</v>
      </c>
      <c r="G47" s="7" t="s">
        <v>53</v>
      </c>
      <c r="I47">
        <v>1</v>
      </c>
      <c r="J47">
        <f t="shared" si="5"/>
        <v>9</v>
      </c>
    </row>
    <row r="48" spans="2:10" x14ac:dyDescent="0.3">
      <c r="B48" s="24">
        <f t="shared" si="4"/>
        <v>4000</v>
      </c>
      <c r="C48" s="24">
        <v>40</v>
      </c>
      <c r="D48" s="22" t="str">
        <f t="shared" si="1"/>
        <v>0#10000</v>
      </c>
      <c r="E48" s="22">
        <v>0</v>
      </c>
      <c r="F48" s="19" t="s">
        <v>60</v>
      </c>
      <c r="G48" s="18" t="s">
        <v>61</v>
      </c>
      <c r="H48" s="1"/>
      <c r="I48">
        <v>10000</v>
      </c>
      <c r="J48">
        <f t="shared" si="5"/>
        <v>9</v>
      </c>
    </row>
    <row r="49" spans="1:10" x14ac:dyDescent="0.3">
      <c r="B49" s="24">
        <f t="shared" si="4"/>
        <v>4100</v>
      </c>
      <c r="C49" s="24">
        <v>41</v>
      </c>
      <c r="D49" s="22" t="str">
        <f t="shared" si="1"/>
        <v>2#6</v>
      </c>
      <c r="E49" s="22">
        <v>2</v>
      </c>
      <c r="F49" s="19" t="s">
        <v>68</v>
      </c>
      <c r="G49" s="7" t="s">
        <v>69</v>
      </c>
      <c r="H49" s="1"/>
      <c r="I49">
        <v>6</v>
      </c>
      <c r="J49">
        <f t="shared" si="5"/>
        <v>9</v>
      </c>
    </row>
    <row r="50" spans="1:10" x14ac:dyDescent="0.3">
      <c r="B50" s="24">
        <f t="shared" si="4"/>
        <v>4200</v>
      </c>
      <c r="C50" s="24">
        <v>42</v>
      </c>
      <c r="D50" s="22" t="str">
        <f t="shared" si="1"/>
        <v>40#5</v>
      </c>
      <c r="E50" s="22">
        <v>40</v>
      </c>
      <c r="F50" s="19" t="s">
        <v>76</v>
      </c>
      <c r="G50" s="7" t="s">
        <v>77</v>
      </c>
      <c r="H50" s="1"/>
      <c r="I50">
        <v>5</v>
      </c>
      <c r="J50">
        <f t="shared" si="5"/>
        <v>9</v>
      </c>
    </row>
    <row r="51" spans="1:10" x14ac:dyDescent="0.3">
      <c r="A51" s="8"/>
      <c r="B51" s="24">
        <f t="shared" si="4"/>
        <v>4300</v>
      </c>
      <c r="C51" s="24">
        <v>43</v>
      </c>
      <c r="D51" s="22" t="str">
        <f t="shared" si="1"/>
        <v>202#1</v>
      </c>
      <c r="E51" s="22">
        <v>202</v>
      </c>
      <c r="F51" s="19" t="s">
        <v>82</v>
      </c>
      <c r="G51" s="7" t="s">
        <v>83</v>
      </c>
      <c r="H51" s="25"/>
      <c r="I51">
        <v>1</v>
      </c>
      <c r="J51">
        <f t="shared" si="5"/>
        <v>10</v>
      </c>
    </row>
    <row r="52" spans="1:10" x14ac:dyDescent="0.3">
      <c r="B52" s="24">
        <f t="shared" si="4"/>
        <v>4400</v>
      </c>
      <c r="C52" s="24">
        <v>44</v>
      </c>
      <c r="D52" s="22" t="str">
        <f t="shared" si="1"/>
        <v>0#30000</v>
      </c>
      <c r="E52" s="22">
        <v>0</v>
      </c>
      <c r="F52" s="19" t="s">
        <v>60</v>
      </c>
      <c r="G52" s="7" t="s">
        <v>88</v>
      </c>
      <c r="H52" s="1"/>
      <c r="I52">
        <v>30000</v>
      </c>
      <c r="J52">
        <f t="shared" si="5"/>
        <v>10</v>
      </c>
    </row>
    <row r="53" spans="1:10" x14ac:dyDescent="0.3">
      <c r="B53" s="24">
        <f t="shared" si="4"/>
        <v>4500</v>
      </c>
      <c r="C53" s="24">
        <v>45</v>
      </c>
      <c r="D53" s="22" t="str">
        <f t="shared" si="1"/>
        <v>0#20</v>
      </c>
      <c r="E53" s="22">
        <v>0</v>
      </c>
      <c r="F53" s="19" t="s">
        <v>92</v>
      </c>
      <c r="G53" s="7" t="s">
        <v>93</v>
      </c>
      <c r="H53" s="1"/>
      <c r="I53">
        <v>20</v>
      </c>
      <c r="J53">
        <f t="shared" si="5"/>
        <v>10</v>
      </c>
    </row>
    <row r="54" spans="1:10" x14ac:dyDescent="0.3">
      <c r="B54" s="24">
        <f t="shared" si="4"/>
        <v>4600</v>
      </c>
      <c r="C54" s="24">
        <v>46</v>
      </c>
      <c r="D54" s="22" t="str">
        <f t="shared" si="1"/>
        <v>5000#1</v>
      </c>
      <c r="E54" s="22">
        <v>5000</v>
      </c>
      <c r="F54" s="19" t="s">
        <v>95</v>
      </c>
      <c r="G54" s="7" t="s">
        <v>96</v>
      </c>
      <c r="H54" s="1"/>
      <c r="I54">
        <v>1</v>
      </c>
      <c r="J54">
        <f t="shared" si="5"/>
        <v>10</v>
      </c>
    </row>
    <row r="55" spans="1:10" x14ac:dyDescent="0.3">
      <c r="B55" s="24">
        <f t="shared" si="4"/>
        <v>4700</v>
      </c>
      <c r="C55" s="24">
        <v>47</v>
      </c>
      <c r="D55" s="22" t="str">
        <f t="shared" si="1"/>
        <v>60#5</v>
      </c>
      <c r="E55" s="22">
        <v>60</v>
      </c>
      <c r="F55" s="19" t="s">
        <v>76</v>
      </c>
      <c r="G55" s="7" t="s">
        <v>98</v>
      </c>
      <c r="H55" s="1"/>
      <c r="I55">
        <v>5</v>
      </c>
      <c r="J55">
        <f t="shared" si="5"/>
        <v>10</v>
      </c>
    </row>
    <row r="56" spans="1:10" x14ac:dyDescent="0.3">
      <c r="B56" s="24">
        <f t="shared" si="4"/>
        <v>4800</v>
      </c>
      <c r="C56" s="24">
        <v>48</v>
      </c>
      <c r="D56" s="22" t="str">
        <f t="shared" si="1"/>
        <v>0#50</v>
      </c>
      <c r="E56" s="22">
        <v>0</v>
      </c>
      <c r="F56" s="19" t="s">
        <v>100</v>
      </c>
      <c r="G56" s="7" t="s">
        <v>101</v>
      </c>
      <c r="H56" s="1"/>
      <c r="I56">
        <v>50</v>
      </c>
      <c r="J56">
        <f t="shared" si="5"/>
        <v>11</v>
      </c>
    </row>
    <row r="57" spans="1:10" x14ac:dyDescent="0.3">
      <c r="B57" s="24">
        <f t="shared" si="4"/>
        <v>4900</v>
      </c>
      <c r="C57" s="24">
        <v>49</v>
      </c>
      <c r="D57" s="22" t="str">
        <f t="shared" si="1"/>
        <v>203#1</v>
      </c>
      <c r="E57" s="22">
        <v>203</v>
      </c>
      <c r="F57" s="19" t="s">
        <v>103</v>
      </c>
      <c r="G57" s="7" t="s">
        <v>104</v>
      </c>
      <c r="H57" s="1"/>
      <c r="I57">
        <v>1</v>
      </c>
      <c r="J57">
        <f t="shared" si="5"/>
        <v>11</v>
      </c>
    </row>
    <row r="58" spans="1:10" x14ac:dyDescent="0.3">
      <c r="B58" s="24">
        <f t="shared" si="4"/>
        <v>5000</v>
      </c>
      <c r="C58" s="24">
        <v>50</v>
      </c>
      <c r="D58" s="22" t="str">
        <f t="shared" si="1"/>
        <v>0#1</v>
      </c>
      <c r="E58" s="23">
        <v>0</v>
      </c>
      <c r="F58" s="19" t="s">
        <v>106</v>
      </c>
      <c r="G58" s="7" t="s">
        <v>107</v>
      </c>
      <c r="H58" s="1"/>
      <c r="I58">
        <v>1</v>
      </c>
      <c r="J58">
        <f t="shared" si="5"/>
        <v>11</v>
      </c>
    </row>
    <row r="59" spans="1:10" x14ac:dyDescent="0.3">
      <c r="B59" s="24">
        <f t="shared" si="4"/>
        <v>5100</v>
      </c>
      <c r="C59" s="24">
        <v>51</v>
      </c>
      <c r="D59" s="22" t="str">
        <f t="shared" si="1"/>
        <v>5#5</v>
      </c>
      <c r="E59" s="23">
        <v>5</v>
      </c>
      <c r="F59" s="19" t="s">
        <v>108</v>
      </c>
      <c r="G59" s="7" t="s">
        <v>109</v>
      </c>
      <c r="H59" s="1"/>
      <c r="I59">
        <v>5</v>
      </c>
      <c r="J59">
        <f t="shared" si="5"/>
        <v>11</v>
      </c>
    </row>
    <row r="60" spans="1:10" x14ac:dyDescent="0.3">
      <c r="B60" s="24">
        <f t="shared" si="4"/>
        <v>5200</v>
      </c>
      <c r="C60" s="24">
        <v>52</v>
      </c>
      <c r="D60" s="22" t="str">
        <f t="shared" si="1"/>
        <v>0#8</v>
      </c>
      <c r="E60" s="23">
        <v>0</v>
      </c>
      <c r="F60" s="19" t="s">
        <v>110</v>
      </c>
      <c r="G60" s="7" t="s">
        <v>111</v>
      </c>
      <c r="H60" s="1"/>
      <c r="I60">
        <v>8</v>
      </c>
      <c r="J60">
        <f t="shared" ref="J60:J70" si="6">J55+1</f>
        <v>11</v>
      </c>
    </row>
    <row r="61" spans="1:10" x14ac:dyDescent="0.3">
      <c r="B61" s="24">
        <f t="shared" si="4"/>
        <v>5300</v>
      </c>
      <c r="C61" s="24">
        <v>53</v>
      </c>
      <c r="D61" s="22" t="str">
        <f t="shared" si="1"/>
        <v>0#5</v>
      </c>
      <c r="E61" s="23">
        <v>0</v>
      </c>
      <c r="F61" s="19" t="s">
        <v>112</v>
      </c>
      <c r="G61" s="7" t="s">
        <v>113</v>
      </c>
      <c r="H61" s="1"/>
      <c r="I61">
        <v>5</v>
      </c>
      <c r="J61">
        <f t="shared" si="6"/>
        <v>12</v>
      </c>
    </row>
    <row r="62" spans="1:10" x14ac:dyDescent="0.3">
      <c r="B62" s="24">
        <f t="shared" si="4"/>
        <v>5400</v>
      </c>
      <c r="C62" s="24">
        <v>54</v>
      </c>
      <c r="D62" s="22" t="str">
        <f t="shared" si="1"/>
        <v>0#100000</v>
      </c>
      <c r="E62" s="23">
        <v>0</v>
      </c>
      <c r="F62" s="19" t="s">
        <v>60</v>
      </c>
      <c r="G62" s="7" t="s">
        <v>114</v>
      </c>
      <c r="H62" s="1"/>
      <c r="I62">
        <v>100000</v>
      </c>
      <c r="J62">
        <f t="shared" si="6"/>
        <v>12</v>
      </c>
    </row>
    <row r="63" spans="1:10" x14ac:dyDescent="0.3">
      <c r="B63" s="24">
        <f t="shared" si="4"/>
        <v>5500</v>
      </c>
      <c r="C63" s="24">
        <v>55</v>
      </c>
      <c r="D63" s="22" t="str">
        <f t="shared" si="1"/>
        <v>3#12</v>
      </c>
      <c r="E63" s="23">
        <v>3</v>
      </c>
      <c r="F63" s="19" t="s">
        <v>68</v>
      </c>
      <c r="G63" s="7" t="s">
        <v>115</v>
      </c>
      <c r="H63" s="1"/>
      <c r="I63">
        <v>12</v>
      </c>
      <c r="J63">
        <f t="shared" si="6"/>
        <v>12</v>
      </c>
    </row>
    <row r="64" spans="1:10" x14ac:dyDescent="0.3">
      <c r="B64" s="24">
        <f t="shared" si="4"/>
        <v>5600</v>
      </c>
      <c r="C64" s="24">
        <v>56</v>
      </c>
      <c r="D64" s="22" t="str">
        <f t="shared" si="1"/>
        <v>80#5</v>
      </c>
      <c r="E64" s="23">
        <v>80</v>
      </c>
      <c r="F64" s="19" t="s">
        <v>76</v>
      </c>
      <c r="G64" s="7" t="s">
        <v>46</v>
      </c>
      <c r="H64" s="1"/>
      <c r="I64">
        <v>5</v>
      </c>
      <c r="J64">
        <f t="shared" si="6"/>
        <v>12</v>
      </c>
    </row>
    <row r="65" spans="2:10" x14ac:dyDescent="0.3">
      <c r="B65" s="24">
        <f t="shared" si="4"/>
        <v>5700</v>
      </c>
      <c r="C65" s="24">
        <v>57</v>
      </c>
      <c r="D65" s="22" t="str">
        <f t="shared" si="1"/>
        <v>206#1</v>
      </c>
      <c r="E65" s="23">
        <v>206</v>
      </c>
      <c r="F65" s="19" t="s">
        <v>103</v>
      </c>
      <c r="G65" s="7" t="s">
        <v>53</v>
      </c>
      <c r="H65" s="1"/>
      <c r="I65">
        <v>1</v>
      </c>
      <c r="J65">
        <f t="shared" si="6"/>
        <v>12</v>
      </c>
    </row>
    <row r="66" spans="2:10" x14ac:dyDescent="0.3">
      <c r="B66" s="24">
        <f t="shared" si="4"/>
        <v>5800</v>
      </c>
      <c r="C66" s="24">
        <v>58</v>
      </c>
      <c r="D66" s="22" t="str">
        <f t="shared" si="1"/>
        <v>0#90</v>
      </c>
      <c r="E66" s="23">
        <v>0</v>
      </c>
      <c r="F66" s="19" t="s">
        <v>116</v>
      </c>
      <c r="G66" s="18" t="s">
        <v>61</v>
      </c>
      <c r="H66" s="1"/>
      <c r="I66">
        <v>90</v>
      </c>
      <c r="J66">
        <f t="shared" si="6"/>
        <v>13</v>
      </c>
    </row>
    <row r="67" spans="2:10" x14ac:dyDescent="0.3">
      <c r="B67" s="24">
        <f t="shared" si="4"/>
        <v>5900</v>
      </c>
      <c r="C67" s="24">
        <v>59</v>
      </c>
      <c r="D67" s="22" t="str">
        <f t="shared" si="1"/>
        <v>0#1500</v>
      </c>
      <c r="E67" s="23">
        <v>0</v>
      </c>
      <c r="F67" s="19" t="s">
        <v>117</v>
      </c>
      <c r="G67" s="7" t="s">
        <v>69</v>
      </c>
      <c r="H67" s="1"/>
      <c r="I67">
        <v>1500</v>
      </c>
      <c r="J67">
        <f t="shared" si="6"/>
        <v>13</v>
      </c>
    </row>
    <row r="68" spans="2:10" x14ac:dyDescent="0.3">
      <c r="B68" s="24">
        <f t="shared" si="4"/>
        <v>6000</v>
      </c>
      <c r="C68" s="24">
        <v>60</v>
      </c>
      <c r="D68" s="22" t="str">
        <f t="shared" si="1"/>
        <v>4#15</v>
      </c>
      <c r="E68" s="23">
        <v>4</v>
      </c>
      <c r="F68" s="19" t="s">
        <v>68</v>
      </c>
      <c r="G68" s="7" t="s">
        <v>77</v>
      </c>
      <c r="H68" s="1"/>
      <c r="I68">
        <v>15</v>
      </c>
      <c r="J68">
        <f t="shared" si="6"/>
        <v>13</v>
      </c>
    </row>
    <row r="69" spans="2:10" x14ac:dyDescent="0.3">
      <c r="B69" s="24">
        <f t="shared" si="4"/>
        <v>6100</v>
      </c>
      <c r="C69" s="24">
        <v>61</v>
      </c>
      <c r="D69" s="22" t="str">
        <f t="shared" si="1"/>
        <v>215#1</v>
      </c>
      <c r="E69" s="23">
        <v>215</v>
      </c>
      <c r="F69" s="19" t="s">
        <v>52</v>
      </c>
      <c r="G69" s="7" t="s">
        <v>83</v>
      </c>
      <c r="I69">
        <v>1</v>
      </c>
      <c r="J69">
        <f t="shared" si="6"/>
        <v>13</v>
      </c>
    </row>
    <row r="70" spans="2:10" x14ac:dyDescent="0.3">
      <c r="B70" s="24">
        <f t="shared" si="4"/>
        <v>6200</v>
      </c>
      <c r="C70" s="24">
        <v>62</v>
      </c>
      <c r="D70" s="22" t="str">
        <f t="shared" si="1"/>
        <v>0#80000</v>
      </c>
      <c r="E70" s="23">
        <v>0</v>
      </c>
      <c r="F70" s="19" t="s">
        <v>118</v>
      </c>
      <c r="G70" s="7" t="s">
        <v>88</v>
      </c>
      <c r="I70">
        <v>80000</v>
      </c>
      <c r="J70">
        <f t="shared" si="6"/>
        <v>13</v>
      </c>
    </row>
    <row r="71" spans="2:10" x14ac:dyDescent="0.3">
      <c r="B71" s="24">
        <f t="shared" si="4"/>
        <v>6300</v>
      </c>
      <c r="C71" s="24">
        <v>63</v>
      </c>
      <c r="D71" s="22" t="str">
        <f t="shared" si="1"/>
        <v>0#150</v>
      </c>
      <c r="E71" s="23">
        <v>0</v>
      </c>
      <c r="F71" s="19" t="s">
        <v>100</v>
      </c>
      <c r="G71" s="7" t="s">
        <v>93</v>
      </c>
      <c r="I71">
        <v>150</v>
      </c>
      <c r="J71">
        <f t="shared" ref="J71:J80" si="7">J66+1</f>
        <v>14</v>
      </c>
    </row>
    <row r="72" spans="2:10" x14ac:dyDescent="0.3">
      <c r="B72" s="24">
        <f t="shared" si="4"/>
        <v>6400</v>
      </c>
      <c r="C72" s="24">
        <v>64</v>
      </c>
      <c r="D72" s="22" t="str">
        <f t="shared" si="1"/>
        <v>0#50</v>
      </c>
      <c r="E72" s="23">
        <v>0</v>
      </c>
      <c r="F72" s="19" t="s">
        <v>110</v>
      </c>
      <c r="G72" s="7" t="s">
        <v>96</v>
      </c>
      <c r="I72">
        <v>50</v>
      </c>
      <c r="J72">
        <f t="shared" si="7"/>
        <v>14</v>
      </c>
    </row>
    <row r="73" spans="2:10" x14ac:dyDescent="0.3">
      <c r="B73" s="24">
        <f t="shared" si="4"/>
        <v>6500</v>
      </c>
      <c r="C73" s="24">
        <v>65</v>
      </c>
      <c r="D73" s="22" t="str">
        <f t="shared" si="1"/>
        <v>5#15</v>
      </c>
      <c r="E73" s="23">
        <v>5</v>
      </c>
      <c r="F73" s="19" t="s">
        <v>68</v>
      </c>
      <c r="G73" s="7" t="s">
        <v>98</v>
      </c>
      <c r="I73">
        <v>15</v>
      </c>
      <c r="J73">
        <f t="shared" si="7"/>
        <v>14</v>
      </c>
    </row>
    <row r="74" spans="2:10" x14ac:dyDescent="0.3">
      <c r="B74" s="24">
        <f t="shared" si="4"/>
        <v>6600</v>
      </c>
      <c r="C74" s="24">
        <v>66</v>
      </c>
      <c r="D74" s="22" t="str">
        <f t="shared" si="1"/>
        <v>0#5</v>
      </c>
      <c r="E74" s="23">
        <v>0</v>
      </c>
      <c r="F74" s="19" t="s">
        <v>119</v>
      </c>
      <c r="G74" s="7" t="s">
        <v>101</v>
      </c>
      <c r="I74">
        <v>5</v>
      </c>
      <c r="J74">
        <f t="shared" si="7"/>
        <v>14</v>
      </c>
    </row>
    <row r="75" spans="2:10" x14ac:dyDescent="0.3">
      <c r="B75" s="24">
        <f t="shared" si="4"/>
        <v>6700</v>
      </c>
      <c r="C75" s="24">
        <v>67</v>
      </c>
      <c r="D75" s="22" t="str">
        <f t="shared" si="1"/>
        <v>0#15</v>
      </c>
      <c r="E75" s="23">
        <v>0</v>
      </c>
      <c r="F75" s="19" t="s">
        <v>112</v>
      </c>
      <c r="G75" s="7" t="s">
        <v>104</v>
      </c>
      <c r="I75">
        <v>15</v>
      </c>
      <c r="J75">
        <f t="shared" si="7"/>
        <v>14</v>
      </c>
    </row>
    <row r="76" spans="2:10" x14ac:dyDescent="0.3">
      <c r="B76" s="24">
        <f t="shared" si="4"/>
        <v>6800</v>
      </c>
      <c r="C76" s="24">
        <v>68</v>
      </c>
      <c r="D76" s="22" t="str">
        <f t="shared" si="1"/>
        <v>100#10</v>
      </c>
      <c r="E76" s="23">
        <v>100</v>
      </c>
      <c r="F76" s="19" t="s">
        <v>76</v>
      </c>
      <c r="G76" s="7" t="s">
        <v>107</v>
      </c>
      <c r="I76">
        <v>10</v>
      </c>
      <c r="J76">
        <f t="shared" si="7"/>
        <v>15</v>
      </c>
    </row>
    <row r="77" spans="2:10" x14ac:dyDescent="0.3">
      <c r="B77" s="24">
        <f t="shared" si="4"/>
        <v>6900</v>
      </c>
      <c r="C77" s="24">
        <v>69</v>
      </c>
      <c r="D77" s="22" t="str">
        <f t="shared" si="1"/>
        <v>0#200000</v>
      </c>
      <c r="E77" s="23">
        <v>0</v>
      </c>
      <c r="F77" s="19" t="s">
        <v>60</v>
      </c>
      <c r="G77" s="7" t="s">
        <v>109</v>
      </c>
      <c r="I77">
        <v>200000</v>
      </c>
      <c r="J77">
        <f t="shared" si="7"/>
        <v>15</v>
      </c>
    </row>
    <row r="78" spans="2:10" x14ac:dyDescent="0.3">
      <c r="B78" s="24">
        <f t="shared" si="4"/>
        <v>7000</v>
      </c>
      <c r="C78" s="24">
        <v>70</v>
      </c>
      <c r="D78" s="22" t="str">
        <f t="shared" si="1"/>
        <v>10000#8</v>
      </c>
      <c r="E78" s="23">
        <v>10000</v>
      </c>
      <c r="F78" s="19" t="s">
        <v>95</v>
      </c>
      <c r="G78" s="7" t="s">
        <v>111</v>
      </c>
      <c r="I78">
        <v>8</v>
      </c>
      <c r="J78">
        <f t="shared" si="7"/>
        <v>15</v>
      </c>
    </row>
    <row r="79" spans="2:10" x14ac:dyDescent="0.3">
      <c r="B79" s="24">
        <f t="shared" si="4"/>
        <v>7100</v>
      </c>
      <c r="C79" s="24">
        <v>71</v>
      </c>
      <c r="D79" s="22" t="str">
        <f t="shared" si="1"/>
        <v>209#1</v>
      </c>
      <c r="E79" s="23">
        <v>209</v>
      </c>
      <c r="F79" s="19" t="s">
        <v>103</v>
      </c>
      <c r="G79" s="7" t="s">
        <v>113</v>
      </c>
      <c r="I79">
        <v>1</v>
      </c>
      <c r="J79">
        <f t="shared" si="7"/>
        <v>15</v>
      </c>
    </row>
    <row r="80" spans="2:10" x14ac:dyDescent="0.3">
      <c r="B80" s="24">
        <f t="shared" si="4"/>
        <v>7200</v>
      </c>
      <c r="C80" s="24">
        <v>72</v>
      </c>
      <c r="D80" s="22" t="str">
        <f t="shared" si="1"/>
        <v>0#3000</v>
      </c>
      <c r="E80" s="23">
        <v>0</v>
      </c>
      <c r="F80" s="19" t="s">
        <v>117</v>
      </c>
      <c r="G80" s="7" t="s">
        <v>114</v>
      </c>
      <c r="I80">
        <v>3000</v>
      </c>
      <c r="J80">
        <f t="shared" si="7"/>
        <v>15</v>
      </c>
    </row>
    <row r="81" spans="4:9" x14ac:dyDescent="0.3">
      <c r="D81" s="22"/>
      <c r="E81" s="23"/>
      <c r="F81" s="19"/>
      <c r="G81" s="7"/>
      <c r="I81">
        <v>300</v>
      </c>
    </row>
    <row r="82" spans="4:9" x14ac:dyDescent="0.3">
      <c r="D82" s="22"/>
      <c r="E82" s="23"/>
      <c r="F82" s="19"/>
      <c r="G82" s="7"/>
      <c r="I82">
        <v>150000</v>
      </c>
    </row>
  </sheetData>
  <phoneticPr fontId="8" type="noConversion"/>
  <pageMargins left="0.75" right="0.75" top="1" bottom="1" header="0.51180555555555596" footer="0.51180555555555596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07"/>
  <sheetViews>
    <sheetView workbookViewId="0">
      <selection activeCell="D10" sqref="D10"/>
    </sheetView>
  </sheetViews>
  <sheetFormatPr defaultColWidth="9.140625" defaultRowHeight="14.25" x14ac:dyDescent="0.3"/>
  <cols>
    <col min="5" max="5" width="32.5703125" customWidth="1"/>
    <col min="8" max="8" width="37.140625" customWidth="1"/>
  </cols>
  <sheetData>
    <row r="1" spans="1:12" x14ac:dyDescent="0.3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K1" s="29" t="s">
        <v>343</v>
      </c>
    </row>
    <row r="2" spans="1:12" x14ac:dyDescent="0.3">
      <c r="A2" s="9"/>
      <c r="B2" s="10" t="s">
        <v>7</v>
      </c>
      <c r="C2" s="10" t="s">
        <v>7</v>
      </c>
      <c r="D2" s="10" t="s">
        <v>10</v>
      </c>
      <c r="E2" s="10" t="s">
        <v>9</v>
      </c>
      <c r="F2" s="10" t="s">
        <v>10</v>
      </c>
      <c r="G2" s="10" t="s">
        <v>10</v>
      </c>
      <c r="K2" s="29" t="s">
        <v>378</v>
      </c>
    </row>
    <row r="3" spans="1:12" x14ac:dyDescent="0.3">
      <c r="A3" s="9"/>
      <c r="B3" s="10">
        <v>2</v>
      </c>
      <c r="C3" s="10">
        <v>2</v>
      </c>
      <c r="D3" s="10">
        <v>2</v>
      </c>
      <c r="E3" s="10">
        <v>3</v>
      </c>
      <c r="F3" s="10">
        <v>2</v>
      </c>
      <c r="G3" s="10">
        <v>2</v>
      </c>
    </row>
    <row r="4" spans="1:12" x14ac:dyDescent="0.3">
      <c r="A4" s="9"/>
      <c r="B4" s="10" t="s">
        <v>11</v>
      </c>
      <c r="C4" s="10" t="s">
        <v>12</v>
      </c>
      <c r="D4" s="10" t="s">
        <v>13</v>
      </c>
      <c r="E4" s="10" t="s">
        <v>14</v>
      </c>
      <c r="F4" s="10" t="s">
        <v>33</v>
      </c>
      <c r="G4" s="10" t="s">
        <v>16</v>
      </c>
    </row>
    <row r="5" spans="1:12" x14ac:dyDescent="0.3">
      <c r="A5" s="9" t="s">
        <v>18</v>
      </c>
      <c r="B5" s="10"/>
      <c r="C5" s="10"/>
      <c r="D5" s="10"/>
      <c r="E5" s="10"/>
      <c r="F5" s="10"/>
      <c r="G5" s="10"/>
    </row>
    <row r="6" spans="1:12" x14ac:dyDescent="0.3">
      <c r="A6" s="9" t="s">
        <v>19</v>
      </c>
      <c r="B6" s="9"/>
      <c r="C6" s="10"/>
      <c r="D6" s="10"/>
      <c r="E6" s="10"/>
      <c r="F6" s="10"/>
      <c r="G6" s="10"/>
    </row>
    <row r="7" spans="1:12" x14ac:dyDescent="0.3">
      <c r="A7" s="9" t="s">
        <v>20</v>
      </c>
      <c r="B7" s="10"/>
      <c r="C7" s="10"/>
      <c r="D7" s="10"/>
      <c r="E7" s="10"/>
      <c r="F7" s="10"/>
      <c r="G7" s="10"/>
    </row>
    <row r="8" spans="1:12" x14ac:dyDescent="0.3">
      <c r="A8" s="11"/>
      <c r="B8" s="12">
        <v>100</v>
      </c>
      <c r="C8" s="12">
        <v>1</v>
      </c>
      <c r="D8" s="12" t="s">
        <v>23</v>
      </c>
      <c r="E8" s="12" t="s">
        <v>391</v>
      </c>
      <c r="F8" s="12" t="s">
        <v>46</v>
      </c>
      <c r="G8" s="13"/>
      <c r="H8" s="5" t="s">
        <v>392</v>
      </c>
      <c r="I8" s="5"/>
      <c r="J8" s="5"/>
      <c r="K8" t="s">
        <v>344</v>
      </c>
      <c r="L8" t="str">
        <f>RIGHT(K8,LEN(K8)-FIND("#",K8))</f>
        <v>1</v>
      </c>
    </row>
    <row r="9" spans="1:12" x14ac:dyDescent="0.3">
      <c r="A9" s="11"/>
      <c r="B9" s="12">
        <v>200</v>
      </c>
      <c r="C9" s="12">
        <v>2</v>
      </c>
      <c r="D9" s="12" t="s">
        <v>121</v>
      </c>
      <c r="E9" s="12" t="s">
        <v>393</v>
      </c>
      <c r="F9" s="12" t="s">
        <v>53</v>
      </c>
      <c r="G9" s="13"/>
      <c r="H9" s="5" t="s">
        <v>404</v>
      </c>
      <c r="I9" s="12" t="s">
        <v>342</v>
      </c>
      <c r="J9" s="5"/>
      <c r="K9" t="s">
        <v>344</v>
      </c>
      <c r="L9" t="str">
        <f t="shared" ref="L9:L72" si="0">RIGHT(K9,LEN(K9)-FIND("#",K9))</f>
        <v>1</v>
      </c>
    </row>
    <row r="10" spans="1:12" x14ac:dyDescent="0.3">
      <c r="A10" s="11"/>
      <c r="B10" s="12">
        <v>300</v>
      </c>
      <c r="C10" s="12">
        <v>3</v>
      </c>
      <c r="D10" s="12" t="s">
        <v>123</v>
      </c>
      <c r="E10" s="12" t="s">
        <v>394</v>
      </c>
      <c r="F10" s="12" t="s">
        <v>61</v>
      </c>
      <c r="G10" s="13"/>
      <c r="H10" s="5" t="s">
        <v>405</v>
      </c>
      <c r="I10" s="5"/>
      <c r="J10" s="5"/>
      <c r="K10" t="s">
        <v>344</v>
      </c>
      <c r="L10" t="str">
        <f t="shared" si="0"/>
        <v>1</v>
      </c>
    </row>
    <row r="11" spans="1:12" x14ac:dyDescent="0.3">
      <c r="A11" s="11"/>
      <c r="B11" s="12">
        <v>400</v>
      </c>
      <c r="C11" s="12">
        <v>4</v>
      </c>
      <c r="D11" s="12" t="s">
        <v>124</v>
      </c>
      <c r="E11" s="12" t="s">
        <v>125</v>
      </c>
      <c r="F11" s="12" t="s">
        <v>69</v>
      </c>
      <c r="G11" s="13"/>
      <c r="H11" s="5" t="s">
        <v>126</v>
      </c>
      <c r="I11" s="5"/>
      <c r="J11" s="5"/>
      <c r="K11" t="s">
        <v>345</v>
      </c>
      <c r="L11" t="str">
        <f t="shared" si="0"/>
        <v>3</v>
      </c>
    </row>
    <row r="12" spans="1:12" x14ac:dyDescent="0.3">
      <c r="A12" s="11"/>
      <c r="B12" s="12">
        <v>500</v>
      </c>
      <c r="C12" s="12">
        <v>5</v>
      </c>
      <c r="D12" s="12" t="s">
        <v>127</v>
      </c>
      <c r="E12" s="12" t="s">
        <v>128</v>
      </c>
      <c r="F12" s="12" t="s">
        <v>77</v>
      </c>
      <c r="G12" s="13"/>
      <c r="H12" s="5" t="s">
        <v>129</v>
      </c>
      <c r="I12" s="5"/>
      <c r="J12" s="5"/>
      <c r="K12" t="s">
        <v>345</v>
      </c>
      <c r="L12" t="str">
        <f t="shared" si="0"/>
        <v>3</v>
      </c>
    </row>
    <row r="13" spans="1:12" x14ac:dyDescent="0.3">
      <c r="A13" s="11"/>
      <c r="B13" s="12">
        <v>600</v>
      </c>
      <c r="C13" s="12">
        <v>6</v>
      </c>
      <c r="D13" s="12" t="s">
        <v>130</v>
      </c>
      <c r="E13" s="12" t="s">
        <v>118</v>
      </c>
      <c r="F13" s="12" t="s">
        <v>83</v>
      </c>
      <c r="G13" s="13"/>
      <c r="H13" s="5" t="s">
        <v>131</v>
      </c>
      <c r="I13" s="5"/>
      <c r="J13" s="5"/>
      <c r="K13" t="s">
        <v>345</v>
      </c>
      <c r="L13" t="str">
        <f t="shared" si="0"/>
        <v>3</v>
      </c>
    </row>
    <row r="14" spans="1:12" x14ac:dyDescent="0.3">
      <c r="A14" s="11"/>
      <c r="B14" s="12">
        <v>700</v>
      </c>
      <c r="C14" s="12">
        <v>7</v>
      </c>
      <c r="D14" s="12" t="s">
        <v>23</v>
      </c>
      <c r="E14" s="12" t="s">
        <v>132</v>
      </c>
      <c r="F14" s="12" t="s">
        <v>88</v>
      </c>
      <c r="G14" s="13"/>
      <c r="H14" s="5" t="s">
        <v>133</v>
      </c>
      <c r="I14" s="5"/>
      <c r="J14" s="5"/>
      <c r="K14" t="s">
        <v>346</v>
      </c>
      <c r="L14" t="str">
        <f t="shared" si="0"/>
        <v>8</v>
      </c>
    </row>
    <row r="15" spans="1:12" x14ac:dyDescent="0.3">
      <c r="A15" s="11"/>
      <c r="B15" s="12">
        <v>800</v>
      </c>
      <c r="C15" s="12">
        <v>8</v>
      </c>
      <c r="D15" s="12" t="s">
        <v>134</v>
      </c>
      <c r="E15" s="12" t="s">
        <v>135</v>
      </c>
      <c r="F15" s="12" t="s">
        <v>93</v>
      </c>
      <c r="G15" s="13"/>
      <c r="H15" s="5" t="s">
        <v>136</v>
      </c>
      <c r="I15" s="5"/>
      <c r="J15" s="5"/>
      <c r="K15" t="s">
        <v>346</v>
      </c>
      <c r="L15" t="str">
        <f t="shared" si="0"/>
        <v>8</v>
      </c>
    </row>
    <row r="16" spans="1:12" x14ac:dyDescent="0.3">
      <c r="A16" s="11"/>
      <c r="B16" s="12">
        <v>900</v>
      </c>
      <c r="C16" s="12">
        <v>9</v>
      </c>
      <c r="D16" s="12" t="s">
        <v>137</v>
      </c>
      <c r="E16" s="12" t="s">
        <v>116</v>
      </c>
      <c r="F16" s="12" t="s">
        <v>96</v>
      </c>
      <c r="G16" s="13"/>
      <c r="H16" s="5" t="s">
        <v>138</v>
      </c>
      <c r="I16" s="5"/>
      <c r="J16" s="5"/>
      <c r="K16" t="s">
        <v>344</v>
      </c>
      <c r="L16" t="str">
        <f t="shared" si="0"/>
        <v>1</v>
      </c>
    </row>
    <row r="17" spans="1:12" x14ac:dyDescent="0.3">
      <c r="A17" s="11"/>
      <c r="B17" s="12">
        <v>1000</v>
      </c>
      <c r="C17" s="12">
        <v>10</v>
      </c>
      <c r="D17" s="12" t="s">
        <v>139</v>
      </c>
      <c r="E17" s="12" t="s">
        <v>60</v>
      </c>
      <c r="F17" s="12" t="s">
        <v>98</v>
      </c>
      <c r="G17" s="13"/>
      <c r="H17" s="5" t="s">
        <v>140</v>
      </c>
      <c r="I17" s="5"/>
      <c r="J17" s="5"/>
      <c r="K17" t="s">
        <v>344</v>
      </c>
      <c r="L17" t="str">
        <f t="shared" si="0"/>
        <v>1</v>
      </c>
    </row>
    <row r="18" spans="1:12" x14ac:dyDescent="0.3">
      <c r="A18" s="11"/>
      <c r="B18" s="12">
        <v>1100</v>
      </c>
      <c r="C18" s="12">
        <v>11</v>
      </c>
      <c r="D18" s="12" t="s">
        <v>141</v>
      </c>
      <c r="E18" s="12" t="s">
        <v>142</v>
      </c>
      <c r="F18" s="12" t="s">
        <v>101</v>
      </c>
      <c r="G18" s="13"/>
      <c r="H18" s="5" t="s">
        <v>143</v>
      </c>
      <c r="I18" s="5"/>
      <c r="J18" s="5"/>
      <c r="K18" t="s">
        <v>344</v>
      </c>
      <c r="L18" t="str">
        <f t="shared" si="0"/>
        <v>1</v>
      </c>
    </row>
    <row r="19" spans="1:12" x14ac:dyDescent="0.3">
      <c r="A19" s="11"/>
      <c r="B19" s="12">
        <v>1200</v>
      </c>
      <c r="C19" s="12">
        <v>12</v>
      </c>
      <c r="D19" s="12" t="s">
        <v>144</v>
      </c>
      <c r="E19" s="12" t="s">
        <v>409</v>
      </c>
      <c r="F19" s="12" t="s">
        <v>104</v>
      </c>
      <c r="G19" s="13"/>
      <c r="H19" s="5" t="s">
        <v>410</v>
      </c>
      <c r="I19" s="5"/>
      <c r="J19" s="5"/>
      <c r="K19" t="s">
        <v>347</v>
      </c>
      <c r="L19" t="str">
        <f t="shared" si="0"/>
        <v>66</v>
      </c>
    </row>
    <row r="20" spans="1:12" x14ac:dyDescent="0.3">
      <c r="A20" s="11"/>
      <c r="B20" s="12">
        <v>1300</v>
      </c>
      <c r="C20" s="12">
        <v>13</v>
      </c>
      <c r="D20" s="12" t="s">
        <v>121</v>
      </c>
      <c r="E20" s="12" t="s">
        <v>145</v>
      </c>
      <c r="F20" s="12" t="s">
        <v>107</v>
      </c>
      <c r="G20" s="13"/>
      <c r="H20" s="5" t="s">
        <v>146</v>
      </c>
      <c r="I20" s="5"/>
      <c r="J20" s="5"/>
      <c r="K20" t="s">
        <v>348</v>
      </c>
      <c r="L20" t="str">
        <f t="shared" si="0"/>
        <v>20</v>
      </c>
    </row>
    <row r="21" spans="1:12" x14ac:dyDescent="0.3">
      <c r="A21" s="11"/>
      <c r="B21" s="12">
        <v>1400</v>
      </c>
      <c r="C21" s="12">
        <v>14</v>
      </c>
      <c r="D21" s="12" t="s">
        <v>147</v>
      </c>
      <c r="E21" s="12" t="s">
        <v>148</v>
      </c>
      <c r="F21" s="12" t="s">
        <v>109</v>
      </c>
      <c r="G21" s="13"/>
      <c r="H21" s="5" t="s">
        <v>149</v>
      </c>
      <c r="I21" s="5"/>
      <c r="J21" s="5"/>
      <c r="K21" t="s">
        <v>349</v>
      </c>
      <c r="L21" t="str">
        <f t="shared" si="0"/>
        <v>26</v>
      </c>
    </row>
    <row r="22" spans="1:12" x14ac:dyDescent="0.3">
      <c r="A22" s="11"/>
      <c r="B22" s="12">
        <v>1500</v>
      </c>
      <c r="C22" s="12">
        <v>15</v>
      </c>
      <c r="D22" s="12" t="s">
        <v>150</v>
      </c>
      <c r="E22" s="12" t="s">
        <v>151</v>
      </c>
      <c r="F22" s="12" t="s">
        <v>111</v>
      </c>
      <c r="G22" s="13"/>
      <c r="H22" s="5" t="s">
        <v>152</v>
      </c>
      <c r="I22" s="5"/>
      <c r="J22" s="5"/>
      <c r="K22" t="s">
        <v>349</v>
      </c>
      <c r="L22" t="str">
        <f t="shared" si="0"/>
        <v>26</v>
      </c>
    </row>
    <row r="23" spans="1:12" x14ac:dyDescent="0.3">
      <c r="A23" s="11"/>
      <c r="B23" s="12">
        <v>1600</v>
      </c>
      <c r="C23" s="12">
        <v>16</v>
      </c>
      <c r="D23" s="14" t="s">
        <v>26</v>
      </c>
      <c r="E23" s="14" t="s">
        <v>153</v>
      </c>
      <c r="F23" s="12" t="s">
        <v>113</v>
      </c>
      <c r="G23" s="13"/>
      <c r="H23" s="5" t="s">
        <v>154</v>
      </c>
      <c r="I23" s="5"/>
      <c r="J23" s="5"/>
      <c r="K23" t="s">
        <v>349</v>
      </c>
      <c r="L23" t="str">
        <f t="shared" si="0"/>
        <v>26</v>
      </c>
    </row>
    <row r="24" spans="1:12" x14ac:dyDescent="0.3">
      <c r="A24" s="11"/>
      <c r="B24" s="12">
        <v>1700</v>
      </c>
      <c r="C24" s="12">
        <v>17</v>
      </c>
      <c r="D24" s="12" t="s">
        <v>124</v>
      </c>
      <c r="E24" s="12" t="s">
        <v>408</v>
      </c>
      <c r="F24" s="12" t="s">
        <v>114</v>
      </c>
      <c r="G24" s="13"/>
      <c r="H24" s="5" t="s">
        <v>155</v>
      </c>
      <c r="I24" s="5"/>
      <c r="J24" s="5"/>
      <c r="K24" t="s">
        <v>349</v>
      </c>
      <c r="L24" t="str">
        <f t="shared" si="0"/>
        <v>26</v>
      </c>
    </row>
    <row r="25" spans="1:12" x14ac:dyDescent="0.3">
      <c r="A25" s="11"/>
      <c r="B25" s="12">
        <v>1800</v>
      </c>
      <c r="C25" s="12">
        <v>18</v>
      </c>
      <c r="D25" s="12" t="s">
        <v>23</v>
      </c>
      <c r="E25" s="12" t="s">
        <v>156</v>
      </c>
      <c r="F25" s="12" t="s">
        <v>115</v>
      </c>
      <c r="G25" s="13"/>
      <c r="H25" s="5" t="s">
        <v>157</v>
      </c>
      <c r="I25" s="5"/>
      <c r="J25" s="5"/>
      <c r="K25" t="s">
        <v>350</v>
      </c>
      <c r="L25" t="str">
        <f t="shared" si="0"/>
        <v>21</v>
      </c>
    </row>
    <row r="26" spans="1:12" x14ac:dyDescent="0.3">
      <c r="A26" s="11"/>
      <c r="B26" s="12">
        <v>1900</v>
      </c>
      <c r="C26" s="12">
        <v>19</v>
      </c>
      <c r="D26" s="12" t="s">
        <v>158</v>
      </c>
      <c r="E26" s="12" t="s">
        <v>159</v>
      </c>
      <c r="F26" s="12" t="s">
        <v>46</v>
      </c>
      <c r="G26" s="13"/>
      <c r="H26" s="5" t="s">
        <v>160</v>
      </c>
      <c r="I26" s="5"/>
      <c r="J26" s="5"/>
      <c r="K26" t="s">
        <v>348</v>
      </c>
      <c r="L26" t="str">
        <f t="shared" si="0"/>
        <v>20</v>
      </c>
    </row>
    <row r="27" spans="1:12" x14ac:dyDescent="0.3">
      <c r="A27" s="11"/>
      <c r="B27" s="12">
        <v>2000</v>
      </c>
      <c r="C27" s="12">
        <v>20</v>
      </c>
      <c r="D27" s="12" t="s">
        <v>161</v>
      </c>
      <c r="E27" s="12" t="s">
        <v>162</v>
      </c>
      <c r="F27" s="13"/>
      <c r="G27" s="13"/>
      <c r="H27" s="5" t="s">
        <v>163</v>
      </c>
      <c r="I27" s="5"/>
      <c r="J27" s="5"/>
      <c r="K27" t="s">
        <v>344</v>
      </c>
      <c r="L27" t="str">
        <f t="shared" si="0"/>
        <v>1</v>
      </c>
    </row>
    <row r="28" spans="1:12" x14ac:dyDescent="0.3">
      <c r="A28" s="5"/>
      <c r="B28" s="12">
        <v>2100</v>
      </c>
      <c r="C28" s="12">
        <v>21</v>
      </c>
      <c r="D28" s="12" t="s">
        <v>161</v>
      </c>
      <c r="E28" s="15" t="s">
        <v>164</v>
      </c>
      <c r="F28" s="5"/>
      <c r="G28" s="5"/>
      <c r="H28" s="5" t="s">
        <v>165</v>
      </c>
      <c r="I28" s="5"/>
      <c r="J28" s="5"/>
      <c r="K28" t="s">
        <v>344</v>
      </c>
      <c r="L28" t="str">
        <f t="shared" si="0"/>
        <v>1</v>
      </c>
    </row>
    <row r="29" spans="1:12" x14ac:dyDescent="0.3">
      <c r="A29" s="5"/>
      <c r="B29" s="12">
        <v>2200</v>
      </c>
      <c r="C29" s="12">
        <v>22</v>
      </c>
      <c r="D29" s="12" t="s">
        <v>161</v>
      </c>
      <c r="E29" s="15" t="s">
        <v>411</v>
      </c>
      <c r="F29" s="5"/>
      <c r="G29" s="5"/>
      <c r="H29" s="5" t="s">
        <v>412</v>
      </c>
      <c r="I29" s="5"/>
      <c r="J29" s="5"/>
      <c r="K29" t="s">
        <v>347</v>
      </c>
      <c r="L29" t="str">
        <f t="shared" si="0"/>
        <v>66</v>
      </c>
    </row>
    <row r="30" spans="1:12" x14ac:dyDescent="0.3">
      <c r="A30" s="5"/>
      <c r="B30" s="12">
        <v>2300</v>
      </c>
      <c r="C30" s="12">
        <v>23</v>
      </c>
      <c r="D30" s="12" t="s">
        <v>161</v>
      </c>
      <c r="E30" s="15" t="s">
        <v>166</v>
      </c>
      <c r="F30" s="5"/>
      <c r="G30" s="5"/>
      <c r="H30" s="5" t="s">
        <v>167</v>
      </c>
      <c r="I30" s="5"/>
      <c r="J30" s="5"/>
      <c r="K30" t="s">
        <v>349</v>
      </c>
      <c r="L30" t="str">
        <f t="shared" si="0"/>
        <v>26</v>
      </c>
    </row>
    <row r="31" spans="1:12" x14ac:dyDescent="0.3">
      <c r="A31" s="5"/>
      <c r="B31" s="12">
        <v>2400</v>
      </c>
      <c r="C31" s="12">
        <v>24</v>
      </c>
      <c r="D31" s="12" t="s">
        <v>124</v>
      </c>
      <c r="E31" s="15" t="s">
        <v>168</v>
      </c>
      <c r="F31" s="5"/>
      <c r="G31" s="5"/>
      <c r="H31" s="5" t="s">
        <v>169</v>
      </c>
      <c r="I31" s="5"/>
      <c r="J31" s="5"/>
      <c r="K31" t="s">
        <v>349</v>
      </c>
      <c r="L31" t="str">
        <f t="shared" si="0"/>
        <v>26</v>
      </c>
    </row>
    <row r="32" spans="1:12" x14ac:dyDescent="0.3">
      <c r="A32" s="5"/>
      <c r="B32" s="12">
        <v>2500</v>
      </c>
      <c r="C32" s="12">
        <v>25</v>
      </c>
      <c r="D32" s="12" t="s">
        <v>170</v>
      </c>
      <c r="E32" s="15" t="s">
        <v>171</v>
      </c>
      <c r="F32" s="5"/>
      <c r="G32" s="5"/>
      <c r="H32" s="5" t="s">
        <v>172</v>
      </c>
      <c r="I32" s="5"/>
      <c r="J32" s="5"/>
      <c r="K32" t="s">
        <v>349</v>
      </c>
      <c r="L32" t="str">
        <f t="shared" si="0"/>
        <v>26</v>
      </c>
    </row>
    <row r="33" spans="1:12" x14ac:dyDescent="0.3">
      <c r="A33" s="5"/>
      <c r="B33" s="12">
        <v>2600</v>
      </c>
      <c r="C33" s="12">
        <v>26</v>
      </c>
      <c r="D33" s="12" t="s">
        <v>144</v>
      </c>
      <c r="E33" s="15" t="s">
        <v>395</v>
      </c>
      <c r="F33" s="5"/>
      <c r="G33" s="5"/>
      <c r="H33" s="5" t="s">
        <v>406</v>
      </c>
      <c r="I33" s="5"/>
      <c r="J33" s="5"/>
      <c r="K33" t="s">
        <v>344</v>
      </c>
      <c r="L33" t="str">
        <f t="shared" si="0"/>
        <v>1</v>
      </c>
    </row>
    <row r="34" spans="1:12" x14ac:dyDescent="0.3">
      <c r="A34" s="5"/>
      <c r="B34" s="12">
        <v>2700</v>
      </c>
      <c r="C34" s="12">
        <v>27</v>
      </c>
      <c r="D34" s="12" t="s">
        <v>173</v>
      </c>
      <c r="E34" s="15" t="s">
        <v>174</v>
      </c>
      <c r="F34" s="5"/>
      <c r="G34" s="5"/>
      <c r="H34" s="5" t="s">
        <v>175</v>
      </c>
      <c r="I34" s="5"/>
      <c r="J34" s="5"/>
      <c r="K34" t="s">
        <v>351</v>
      </c>
      <c r="L34" t="str">
        <f t="shared" si="0"/>
        <v>7</v>
      </c>
    </row>
    <row r="35" spans="1:12" x14ac:dyDescent="0.3">
      <c r="A35" s="5"/>
      <c r="B35" s="12">
        <v>2800</v>
      </c>
      <c r="C35" s="12">
        <v>28</v>
      </c>
      <c r="D35" s="12" t="s">
        <v>29</v>
      </c>
      <c r="E35" s="15" t="s">
        <v>176</v>
      </c>
      <c r="F35" s="5"/>
      <c r="G35" s="5"/>
      <c r="H35" s="5" t="s">
        <v>177</v>
      </c>
      <c r="I35" s="5"/>
      <c r="J35" s="5"/>
      <c r="K35" t="s">
        <v>346</v>
      </c>
      <c r="L35" t="str">
        <f t="shared" si="0"/>
        <v>8</v>
      </c>
    </row>
    <row r="36" spans="1:12" x14ac:dyDescent="0.3">
      <c r="A36" s="5"/>
      <c r="B36" s="12">
        <v>2900</v>
      </c>
      <c r="C36" s="12">
        <v>29</v>
      </c>
      <c r="D36" s="12" t="s">
        <v>170</v>
      </c>
      <c r="E36" s="15" t="s">
        <v>178</v>
      </c>
      <c r="F36" s="12"/>
      <c r="G36" s="12"/>
      <c r="H36" s="5" t="s">
        <v>179</v>
      </c>
      <c r="I36" s="15"/>
      <c r="J36" s="5"/>
      <c r="K36" t="s">
        <v>352</v>
      </c>
      <c r="L36" t="str">
        <f t="shared" si="0"/>
        <v>12</v>
      </c>
    </row>
    <row r="37" spans="1:12" x14ac:dyDescent="0.3">
      <c r="A37" s="5"/>
      <c r="B37" s="6">
        <v>3000</v>
      </c>
      <c r="C37" s="6">
        <v>30</v>
      </c>
      <c r="D37" t="s">
        <v>180</v>
      </c>
      <c r="E37" t="s">
        <v>181</v>
      </c>
      <c r="F37" s="6"/>
      <c r="G37" s="6"/>
      <c r="H37" s="6" t="s">
        <v>182</v>
      </c>
      <c r="I37" s="5"/>
      <c r="J37" s="5"/>
      <c r="K37" t="s">
        <v>353</v>
      </c>
      <c r="L37" t="str">
        <f t="shared" si="0"/>
        <v>50</v>
      </c>
    </row>
    <row r="38" spans="1:12" x14ac:dyDescent="0.3">
      <c r="A38" s="5"/>
      <c r="B38" s="6">
        <v>3100</v>
      </c>
      <c r="C38" s="6">
        <v>31</v>
      </c>
      <c r="D38" s="6" t="s">
        <v>137</v>
      </c>
      <c r="E38" s="6" t="s">
        <v>183</v>
      </c>
      <c r="F38" s="6"/>
      <c r="G38" s="6"/>
      <c r="H38" s="6" t="s">
        <v>184</v>
      </c>
      <c r="I38" s="5"/>
      <c r="J38" s="5"/>
      <c r="K38" t="s">
        <v>354</v>
      </c>
      <c r="L38" t="str">
        <f t="shared" si="0"/>
        <v>30</v>
      </c>
    </row>
    <row r="39" spans="1:12" x14ac:dyDescent="0.3">
      <c r="A39" s="5"/>
      <c r="B39" s="6">
        <v>3200</v>
      </c>
      <c r="C39" s="6">
        <v>32</v>
      </c>
      <c r="D39" s="6" t="s">
        <v>161</v>
      </c>
      <c r="E39" s="6" t="s">
        <v>185</v>
      </c>
      <c r="F39" s="6"/>
      <c r="G39" s="6"/>
      <c r="H39" s="6" t="s">
        <v>186</v>
      </c>
      <c r="I39" s="5"/>
      <c r="J39" s="5"/>
      <c r="K39" t="s">
        <v>354</v>
      </c>
      <c r="L39" t="str">
        <f t="shared" si="0"/>
        <v>30</v>
      </c>
    </row>
    <row r="40" spans="1:12" x14ac:dyDescent="0.3">
      <c r="B40" s="6">
        <v>3300</v>
      </c>
      <c r="C40" s="6">
        <v>33</v>
      </c>
      <c r="D40" s="6" t="s">
        <v>23</v>
      </c>
      <c r="E40" s="12" t="s">
        <v>413</v>
      </c>
      <c r="F40" s="12" t="s">
        <v>46</v>
      </c>
      <c r="G40" s="12"/>
      <c r="H40" s="6" t="s">
        <v>414</v>
      </c>
      <c r="K40" t="s">
        <v>355</v>
      </c>
      <c r="L40" t="str">
        <f t="shared" si="0"/>
        <v>33</v>
      </c>
    </row>
    <row r="41" spans="1:12" x14ac:dyDescent="0.3">
      <c r="B41" s="6">
        <v>3400</v>
      </c>
      <c r="C41" s="6">
        <v>34</v>
      </c>
      <c r="D41" s="6" t="s">
        <v>173</v>
      </c>
      <c r="E41" s="6" t="s">
        <v>187</v>
      </c>
      <c r="F41" s="12" t="s">
        <v>46</v>
      </c>
      <c r="G41" s="6"/>
      <c r="H41" s="6" t="s">
        <v>188</v>
      </c>
      <c r="K41" t="s">
        <v>349</v>
      </c>
      <c r="L41" t="str">
        <f t="shared" si="0"/>
        <v>26</v>
      </c>
    </row>
    <row r="42" spans="1:12" x14ac:dyDescent="0.3">
      <c r="B42" s="6">
        <v>3500</v>
      </c>
      <c r="C42" s="6">
        <v>35</v>
      </c>
      <c r="D42" s="6" t="s">
        <v>23</v>
      </c>
      <c r="E42" s="6" t="s">
        <v>189</v>
      </c>
      <c r="F42" s="12" t="s">
        <v>46</v>
      </c>
      <c r="G42" s="6"/>
      <c r="H42" s="6" t="s">
        <v>190</v>
      </c>
      <c r="K42" t="s">
        <v>349</v>
      </c>
      <c r="L42" t="str">
        <f t="shared" si="0"/>
        <v>26</v>
      </c>
    </row>
    <row r="43" spans="1:12" x14ac:dyDescent="0.3">
      <c r="B43" s="6">
        <v>3600</v>
      </c>
      <c r="C43" s="6">
        <v>36</v>
      </c>
      <c r="D43" s="6" t="s">
        <v>173</v>
      </c>
      <c r="E43" s="6" t="s">
        <v>191</v>
      </c>
      <c r="F43" s="12" t="s">
        <v>46</v>
      </c>
      <c r="G43" s="6"/>
      <c r="H43" s="6" t="s">
        <v>192</v>
      </c>
      <c r="K43" t="s">
        <v>349</v>
      </c>
      <c r="L43" t="str">
        <f t="shared" si="0"/>
        <v>26</v>
      </c>
    </row>
    <row r="44" spans="1:12" x14ac:dyDescent="0.3">
      <c r="B44" s="6">
        <v>3700</v>
      </c>
      <c r="C44" s="6">
        <v>37</v>
      </c>
      <c r="D44" s="6" t="s">
        <v>32</v>
      </c>
      <c r="E44" s="6" t="s">
        <v>193</v>
      </c>
      <c r="F44" s="12" t="s">
        <v>46</v>
      </c>
      <c r="G44" s="6"/>
      <c r="H44" s="6" t="s">
        <v>194</v>
      </c>
      <c r="K44" t="s">
        <v>346</v>
      </c>
      <c r="L44" t="str">
        <f t="shared" si="0"/>
        <v>8</v>
      </c>
    </row>
    <row r="45" spans="1:12" x14ac:dyDescent="0.3">
      <c r="B45" s="6">
        <v>3800</v>
      </c>
      <c r="C45" s="6">
        <v>38</v>
      </c>
      <c r="D45" s="6" t="s">
        <v>31</v>
      </c>
      <c r="E45" s="6" t="s">
        <v>195</v>
      </c>
      <c r="F45" s="6" t="s">
        <v>46</v>
      </c>
      <c r="G45" s="6"/>
      <c r="H45" s="6" t="s">
        <v>196</v>
      </c>
      <c r="K45" t="s">
        <v>356</v>
      </c>
      <c r="L45" t="str">
        <f t="shared" si="0"/>
        <v>36</v>
      </c>
    </row>
    <row r="46" spans="1:12" x14ac:dyDescent="0.3">
      <c r="B46" s="6">
        <v>3900</v>
      </c>
      <c r="C46" s="6">
        <v>39</v>
      </c>
      <c r="D46" s="5" t="s">
        <v>161</v>
      </c>
      <c r="E46" s="16" t="s">
        <v>396</v>
      </c>
      <c r="F46" s="5" t="s">
        <v>46</v>
      </c>
      <c r="G46" s="5"/>
      <c r="H46" s="5"/>
      <c r="K46" t="s">
        <v>344</v>
      </c>
      <c r="L46" t="str">
        <f t="shared" si="0"/>
        <v>1</v>
      </c>
    </row>
    <row r="47" spans="1:12" x14ac:dyDescent="0.3">
      <c r="B47" s="6">
        <v>4000</v>
      </c>
      <c r="C47" s="6">
        <v>40</v>
      </c>
      <c r="D47" s="5" t="s">
        <v>161</v>
      </c>
      <c r="E47" s="16" t="s">
        <v>197</v>
      </c>
      <c r="F47" s="5" t="s">
        <v>46</v>
      </c>
      <c r="G47" s="5"/>
      <c r="H47" s="5"/>
      <c r="K47" t="s">
        <v>357</v>
      </c>
      <c r="L47" t="str">
        <f t="shared" si="0"/>
        <v>19</v>
      </c>
    </row>
    <row r="48" spans="1:12" x14ac:dyDescent="0.3">
      <c r="B48" s="6">
        <v>4100</v>
      </c>
      <c r="C48" s="6">
        <v>41</v>
      </c>
      <c r="D48" s="5" t="s">
        <v>161</v>
      </c>
      <c r="E48" s="16" t="s">
        <v>397</v>
      </c>
      <c r="F48" s="5" t="s">
        <v>46</v>
      </c>
      <c r="G48" s="5"/>
      <c r="H48" s="5"/>
      <c r="K48" t="s">
        <v>344</v>
      </c>
      <c r="L48" t="str">
        <f t="shared" si="0"/>
        <v>1</v>
      </c>
    </row>
    <row r="49" spans="1:12" x14ac:dyDescent="0.3">
      <c r="B49" s="6">
        <v>4200</v>
      </c>
      <c r="C49" s="6">
        <v>42</v>
      </c>
      <c r="D49" s="5" t="s">
        <v>161</v>
      </c>
      <c r="E49" s="16" t="s">
        <v>198</v>
      </c>
      <c r="F49" s="5" t="s">
        <v>46</v>
      </c>
      <c r="G49" s="5"/>
      <c r="H49" s="5"/>
      <c r="K49" t="s">
        <v>356</v>
      </c>
      <c r="L49" t="str">
        <f t="shared" si="0"/>
        <v>36</v>
      </c>
    </row>
    <row r="50" spans="1:12" x14ac:dyDescent="0.3">
      <c r="B50" s="6">
        <v>4300</v>
      </c>
      <c r="C50" s="6">
        <v>43</v>
      </c>
      <c r="D50" s="5" t="s">
        <v>161</v>
      </c>
      <c r="E50" s="16" t="s">
        <v>199</v>
      </c>
      <c r="F50" s="5" t="s">
        <v>46</v>
      </c>
      <c r="G50" s="5"/>
      <c r="H50" s="5"/>
      <c r="K50" t="s">
        <v>358</v>
      </c>
      <c r="L50" t="str">
        <f t="shared" si="0"/>
        <v>16</v>
      </c>
    </row>
    <row r="51" spans="1:12" x14ac:dyDescent="0.3">
      <c r="B51" s="6">
        <v>4400</v>
      </c>
      <c r="C51" s="6">
        <v>44</v>
      </c>
      <c r="D51" s="5" t="s">
        <v>161</v>
      </c>
      <c r="E51" s="16" t="s">
        <v>200</v>
      </c>
      <c r="F51" s="5" t="s">
        <v>46</v>
      </c>
      <c r="G51" s="5"/>
      <c r="H51" s="5"/>
      <c r="K51" t="s">
        <v>359</v>
      </c>
      <c r="L51" t="str">
        <f t="shared" si="0"/>
        <v>15</v>
      </c>
    </row>
    <row r="52" spans="1:12" x14ac:dyDescent="0.3">
      <c r="B52" s="6">
        <v>4500</v>
      </c>
      <c r="C52" s="6">
        <v>45</v>
      </c>
      <c r="D52" s="5" t="s">
        <v>161</v>
      </c>
      <c r="E52" s="16" t="s">
        <v>201</v>
      </c>
      <c r="F52" s="5" t="s">
        <v>46</v>
      </c>
      <c r="G52" s="5"/>
      <c r="H52" s="5"/>
      <c r="K52" t="s">
        <v>360</v>
      </c>
      <c r="L52" t="str">
        <f t="shared" si="0"/>
        <v>28</v>
      </c>
    </row>
    <row r="53" spans="1:12" x14ac:dyDescent="0.3">
      <c r="B53" s="6">
        <v>4600</v>
      </c>
      <c r="C53" s="6">
        <v>46</v>
      </c>
      <c r="D53" s="5" t="s">
        <v>161</v>
      </c>
      <c r="E53" s="16" t="s">
        <v>398</v>
      </c>
      <c r="F53" s="5" t="s">
        <v>46</v>
      </c>
      <c r="G53" s="5"/>
      <c r="H53" s="5"/>
      <c r="K53" t="s">
        <v>344</v>
      </c>
      <c r="L53" t="str">
        <f t="shared" si="0"/>
        <v>1</v>
      </c>
    </row>
    <row r="54" spans="1:12" x14ac:dyDescent="0.3">
      <c r="B54" s="6">
        <v>4700</v>
      </c>
      <c r="C54" s="6">
        <v>47</v>
      </c>
      <c r="D54" s="5" t="s">
        <v>202</v>
      </c>
      <c r="E54" s="16" t="s">
        <v>399</v>
      </c>
      <c r="F54" s="5" t="s">
        <v>46</v>
      </c>
      <c r="G54" s="5"/>
      <c r="H54" s="5"/>
      <c r="K54" t="s">
        <v>348</v>
      </c>
      <c r="L54" t="str">
        <f t="shared" si="0"/>
        <v>20</v>
      </c>
    </row>
    <row r="55" spans="1:12" x14ac:dyDescent="0.3">
      <c r="B55" s="6">
        <v>4800</v>
      </c>
      <c r="C55" s="6">
        <v>48</v>
      </c>
      <c r="D55" s="17" t="s">
        <v>27</v>
      </c>
      <c r="E55" s="16" t="s">
        <v>203</v>
      </c>
      <c r="F55" s="5" t="s">
        <v>46</v>
      </c>
      <c r="G55" s="5"/>
      <c r="H55" s="5"/>
      <c r="K55" t="s">
        <v>349</v>
      </c>
      <c r="L55" t="str">
        <f t="shared" si="0"/>
        <v>26</v>
      </c>
    </row>
    <row r="56" spans="1:12" x14ac:dyDescent="0.3">
      <c r="B56" s="6">
        <v>4900</v>
      </c>
      <c r="C56" s="6">
        <v>49</v>
      </c>
      <c r="D56" s="6" t="s">
        <v>23</v>
      </c>
      <c r="E56" s="6" t="s">
        <v>400</v>
      </c>
      <c r="F56" s="5"/>
      <c r="G56" s="5"/>
      <c r="H56" s="5"/>
      <c r="K56" t="s">
        <v>344</v>
      </c>
      <c r="L56" t="str">
        <f t="shared" si="0"/>
        <v>1</v>
      </c>
    </row>
    <row r="57" spans="1:12" x14ac:dyDescent="0.3">
      <c r="B57" s="6">
        <v>5000</v>
      </c>
      <c r="C57" s="6">
        <v>50</v>
      </c>
      <c r="D57" s="6" t="s">
        <v>204</v>
      </c>
      <c r="E57" s="6" t="s">
        <v>401</v>
      </c>
      <c r="F57" s="5"/>
      <c r="G57" s="5"/>
      <c r="H57" s="5" t="s">
        <v>407</v>
      </c>
      <c r="K57" t="s">
        <v>344</v>
      </c>
      <c r="L57" t="str">
        <f t="shared" si="0"/>
        <v>1</v>
      </c>
    </row>
    <row r="58" spans="1:12" x14ac:dyDescent="0.3">
      <c r="B58" s="6">
        <v>5100</v>
      </c>
      <c r="C58" s="6">
        <v>51</v>
      </c>
      <c r="D58" s="6" t="s">
        <v>170</v>
      </c>
      <c r="E58" s="6" t="s">
        <v>402</v>
      </c>
      <c r="F58" s="5"/>
      <c r="G58" s="5"/>
      <c r="H58" s="5"/>
      <c r="K58" t="s">
        <v>361</v>
      </c>
      <c r="L58" t="str">
        <f t="shared" si="0"/>
        <v>2</v>
      </c>
    </row>
    <row r="59" spans="1:12" x14ac:dyDescent="0.3">
      <c r="A59" s="5"/>
      <c r="B59" s="18">
        <v>5200</v>
      </c>
      <c r="C59" s="18">
        <v>52</v>
      </c>
      <c r="D59" s="18" t="s">
        <v>205</v>
      </c>
      <c r="E59" s="18" t="s">
        <v>206</v>
      </c>
      <c r="K59" t="s">
        <v>348</v>
      </c>
      <c r="L59" t="str">
        <f t="shared" si="0"/>
        <v>20</v>
      </c>
    </row>
    <row r="60" spans="1:12" x14ac:dyDescent="0.3">
      <c r="A60" s="5"/>
      <c r="B60" s="6">
        <v>5300</v>
      </c>
      <c r="C60" s="6">
        <v>53</v>
      </c>
      <c r="D60" s="6" t="s">
        <v>173</v>
      </c>
      <c r="E60" s="6" t="s">
        <v>207</v>
      </c>
      <c r="K60" t="s">
        <v>362</v>
      </c>
      <c r="L60" t="str">
        <f t="shared" si="0"/>
        <v>25</v>
      </c>
    </row>
    <row r="61" spans="1:12" x14ac:dyDescent="0.3">
      <c r="A61" s="5"/>
      <c r="B61" s="6">
        <v>5400</v>
      </c>
      <c r="C61" s="6">
        <v>54</v>
      </c>
      <c r="D61" s="6" t="s">
        <v>173</v>
      </c>
      <c r="E61" s="19" t="s">
        <v>208</v>
      </c>
      <c r="K61" t="s">
        <v>362</v>
      </c>
      <c r="L61" t="str">
        <f t="shared" si="0"/>
        <v>25</v>
      </c>
    </row>
    <row r="62" spans="1:12" x14ac:dyDescent="0.3">
      <c r="A62" s="5"/>
      <c r="B62" s="6">
        <v>5500</v>
      </c>
      <c r="C62" s="6">
        <v>55</v>
      </c>
      <c r="D62" s="5" t="s">
        <v>121</v>
      </c>
      <c r="E62" s="17" t="s">
        <v>403</v>
      </c>
      <c r="K62" t="s">
        <v>344</v>
      </c>
      <c r="L62" t="str">
        <f t="shared" si="0"/>
        <v>1</v>
      </c>
    </row>
    <row r="63" spans="1:12" x14ac:dyDescent="0.3">
      <c r="B63" s="6">
        <v>5600</v>
      </c>
      <c r="C63" s="6">
        <v>56</v>
      </c>
      <c r="D63" s="6" t="s">
        <v>161</v>
      </c>
      <c r="E63" s="6" t="s">
        <v>415</v>
      </c>
      <c r="K63" t="s">
        <v>363</v>
      </c>
      <c r="L63" t="str">
        <f t="shared" si="0"/>
        <v>64</v>
      </c>
    </row>
    <row r="64" spans="1:12" x14ac:dyDescent="0.3">
      <c r="B64" s="6">
        <v>5700</v>
      </c>
      <c r="C64" s="6">
        <v>57</v>
      </c>
      <c r="D64" s="6" t="s">
        <v>161</v>
      </c>
      <c r="E64" s="6" t="s">
        <v>416</v>
      </c>
      <c r="K64" t="s">
        <v>363</v>
      </c>
      <c r="L64" t="str">
        <f t="shared" si="0"/>
        <v>64</v>
      </c>
    </row>
    <row r="65" spans="2:12" x14ac:dyDescent="0.3">
      <c r="B65" s="6">
        <v>5800</v>
      </c>
      <c r="C65" s="6">
        <v>58</v>
      </c>
      <c r="D65" s="6" t="s">
        <v>161</v>
      </c>
      <c r="E65" s="6" t="s">
        <v>209</v>
      </c>
      <c r="K65" t="s">
        <v>364</v>
      </c>
      <c r="L65" t="str">
        <f t="shared" si="0"/>
        <v>48</v>
      </c>
    </row>
    <row r="66" spans="2:12" x14ac:dyDescent="0.3">
      <c r="B66" s="6">
        <v>5900</v>
      </c>
      <c r="C66" s="6">
        <v>59</v>
      </c>
      <c r="D66" s="6" t="s">
        <v>161</v>
      </c>
      <c r="E66" s="19" t="s">
        <v>210</v>
      </c>
      <c r="K66" t="s">
        <v>365</v>
      </c>
      <c r="L66" t="str">
        <f t="shared" si="0"/>
        <v>47</v>
      </c>
    </row>
    <row r="67" spans="2:12" x14ac:dyDescent="0.3">
      <c r="B67" s="6">
        <v>6000</v>
      </c>
      <c r="C67" s="6">
        <v>60</v>
      </c>
      <c r="D67" s="6" t="s">
        <v>161</v>
      </c>
      <c r="E67" s="19" t="s">
        <v>211</v>
      </c>
      <c r="K67" t="s">
        <v>366</v>
      </c>
      <c r="L67" t="str">
        <f t="shared" si="0"/>
        <v>46</v>
      </c>
    </row>
    <row r="68" spans="2:12" x14ac:dyDescent="0.3">
      <c r="B68" s="6">
        <v>6100</v>
      </c>
      <c r="C68" s="6">
        <v>61</v>
      </c>
      <c r="D68" s="6" t="s">
        <v>161</v>
      </c>
      <c r="E68" s="12" t="s">
        <v>212</v>
      </c>
      <c r="K68" t="s">
        <v>367</v>
      </c>
      <c r="L68" t="str">
        <f t="shared" si="0"/>
        <v>72</v>
      </c>
    </row>
    <row r="69" spans="2:12" x14ac:dyDescent="0.3">
      <c r="B69" s="6">
        <v>6200</v>
      </c>
      <c r="C69" s="6">
        <v>62</v>
      </c>
      <c r="D69" s="12" t="s">
        <v>213</v>
      </c>
      <c r="E69" s="12" t="s">
        <v>214</v>
      </c>
      <c r="K69" t="s">
        <v>368</v>
      </c>
      <c r="L69" t="str">
        <f t="shared" si="0"/>
        <v>70</v>
      </c>
    </row>
    <row r="70" spans="2:12" x14ac:dyDescent="0.3">
      <c r="B70" s="6">
        <v>6300</v>
      </c>
      <c r="C70" s="6">
        <v>63</v>
      </c>
      <c r="D70" s="12" t="s">
        <v>121</v>
      </c>
      <c r="E70" s="12" t="s">
        <v>215</v>
      </c>
      <c r="K70" t="s">
        <v>368</v>
      </c>
      <c r="L70" t="str">
        <f t="shared" si="0"/>
        <v>70</v>
      </c>
    </row>
    <row r="71" spans="2:12" x14ac:dyDescent="0.3">
      <c r="B71" s="6">
        <v>6400</v>
      </c>
      <c r="C71" s="6">
        <v>64</v>
      </c>
      <c r="D71" s="12" t="s">
        <v>213</v>
      </c>
      <c r="E71" s="12" t="s">
        <v>216</v>
      </c>
      <c r="K71" t="s">
        <v>369</v>
      </c>
      <c r="L71" t="str">
        <f t="shared" si="0"/>
        <v>71</v>
      </c>
    </row>
    <row r="72" spans="2:12" x14ac:dyDescent="0.3">
      <c r="B72" s="6">
        <v>6500</v>
      </c>
      <c r="C72" s="6">
        <v>65</v>
      </c>
      <c r="D72" s="12" t="s">
        <v>161</v>
      </c>
      <c r="E72" s="12" t="s">
        <v>217</v>
      </c>
      <c r="K72" t="s">
        <v>370</v>
      </c>
      <c r="L72" t="str">
        <f t="shared" si="0"/>
        <v>52</v>
      </c>
    </row>
    <row r="73" spans="2:12" x14ac:dyDescent="0.3">
      <c r="B73" s="6">
        <v>6600</v>
      </c>
      <c r="C73" s="6">
        <v>66</v>
      </c>
      <c r="D73" s="12" t="s">
        <v>161</v>
      </c>
      <c r="E73" s="12" t="s">
        <v>218</v>
      </c>
      <c r="K73" t="s">
        <v>365</v>
      </c>
      <c r="L73" t="str">
        <f t="shared" ref="L73:L100" si="1">RIGHT(K73,LEN(K73)-FIND("#",K73))</f>
        <v>47</v>
      </c>
    </row>
    <row r="74" spans="2:12" x14ac:dyDescent="0.3">
      <c r="B74" s="6">
        <v>6700</v>
      </c>
      <c r="C74" s="6">
        <v>67</v>
      </c>
      <c r="D74" s="12" t="s">
        <v>161</v>
      </c>
      <c r="E74" s="12" t="s">
        <v>219</v>
      </c>
      <c r="K74" t="s">
        <v>365</v>
      </c>
      <c r="L74" t="str">
        <f t="shared" si="1"/>
        <v>47</v>
      </c>
    </row>
    <row r="75" spans="2:12" x14ac:dyDescent="0.3">
      <c r="B75" s="18">
        <v>6800</v>
      </c>
      <c r="C75" s="18">
        <v>68</v>
      </c>
      <c r="D75" s="20" t="s">
        <v>161</v>
      </c>
      <c r="E75" s="18" t="s">
        <v>220</v>
      </c>
      <c r="K75" t="s">
        <v>362</v>
      </c>
      <c r="L75" t="str">
        <f t="shared" si="1"/>
        <v>25</v>
      </c>
    </row>
    <row r="76" spans="2:12" x14ac:dyDescent="0.3">
      <c r="B76" s="6">
        <v>6900</v>
      </c>
      <c r="C76" s="6">
        <v>69</v>
      </c>
      <c r="D76" s="12" t="s">
        <v>161</v>
      </c>
      <c r="E76" s="12" t="s">
        <v>221</v>
      </c>
      <c r="K76" t="s">
        <v>344</v>
      </c>
      <c r="L76" t="str">
        <f t="shared" si="1"/>
        <v>1</v>
      </c>
    </row>
    <row r="77" spans="2:12" x14ac:dyDescent="0.3">
      <c r="B77" s="6">
        <v>7000</v>
      </c>
      <c r="C77" s="6">
        <v>70</v>
      </c>
      <c r="D77" s="12" t="s">
        <v>161</v>
      </c>
      <c r="E77" s="12" t="s">
        <v>222</v>
      </c>
      <c r="K77" t="s">
        <v>367</v>
      </c>
      <c r="L77" t="str">
        <f t="shared" si="1"/>
        <v>72</v>
      </c>
    </row>
    <row r="78" spans="2:12" x14ac:dyDescent="0.3">
      <c r="B78" s="21">
        <v>7100</v>
      </c>
      <c r="C78" s="21">
        <v>71</v>
      </c>
      <c r="D78" s="12" t="s">
        <v>161</v>
      </c>
      <c r="E78" s="21" t="s">
        <v>223</v>
      </c>
      <c r="K78" t="s">
        <v>362</v>
      </c>
      <c r="L78" t="str">
        <f t="shared" si="1"/>
        <v>25</v>
      </c>
    </row>
    <row r="79" spans="2:12" x14ac:dyDescent="0.3">
      <c r="B79" s="21">
        <v>7200</v>
      </c>
      <c r="C79" s="21">
        <v>72</v>
      </c>
      <c r="D79" s="12" t="s">
        <v>264</v>
      </c>
      <c r="E79" s="12" t="s">
        <v>265</v>
      </c>
      <c r="K79" t="s">
        <v>349</v>
      </c>
      <c r="L79" t="str">
        <f t="shared" si="1"/>
        <v>26</v>
      </c>
    </row>
    <row r="80" spans="2:12" x14ac:dyDescent="0.3">
      <c r="B80" s="21">
        <v>7300</v>
      </c>
      <c r="C80" s="21">
        <v>73</v>
      </c>
      <c r="D80" t="s">
        <v>161</v>
      </c>
      <c r="E80" t="s">
        <v>267</v>
      </c>
      <c r="K80" t="s">
        <v>344</v>
      </c>
      <c r="L80" t="str">
        <f t="shared" si="1"/>
        <v>1</v>
      </c>
    </row>
    <row r="81" spans="2:12" x14ac:dyDescent="0.3">
      <c r="B81" s="21">
        <v>7400</v>
      </c>
      <c r="C81" s="21">
        <v>74</v>
      </c>
      <c r="D81" t="s">
        <v>161</v>
      </c>
      <c r="E81" t="s">
        <v>268</v>
      </c>
      <c r="K81" t="s">
        <v>356</v>
      </c>
      <c r="L81" t="str">
        <f t="shared" si="1"/>
        <v>36</v>
      </c>
    </row>
    <row r="82" spans="2:12" x14ac:dyDescent="0.3">
      <c r="B82" s="21">
        <v>7500</v>
      </c>
      <c r="C82" s="21">
        <v>75</v>
      </c>
      <c r="D82" t="s">
        <v>161</v>
      </c>
      <c r="E82" t="s">
        <v>269</v>
      </c>
      <c r="K82" t="s">
        <v>344</v>
      </c>
      <c r="L82" t="str">
        <f t="shared" si="1"/>
        <v>1</v>
      </c>
    </row>
    <row r="83" spans="2:12" x14ac:dyDescent="0.3">
      <c r="B83" s="21">
        <v>7600</v>
      </c>
      <c r="C83" s="21">
        <v>76</v>
      </c>
      <c r="D83" t="s">
        <v>266</v>
      </c>
      <c r="E83" s="28" t="s">
        <v>278</v>
      </c>
      <c r="K83" t="s">
        <v>371</v>
      </c>
      <c r="L83" t="str">
        <f t="shared" si="1"/>
        <v>60</v>
      </c>
    </row>
    <row r="84" spans="2:12" x14ac:dyDescent="0.3">
      <c r="B84" s="21">
        <v>7700</v>
      </c>
      <c r="C84" s="21">
        <v>77</v>
      </c>
      <c r="D84" t="s">
        <v>161</v>
      </c>
      <c r="E84" t="s">
        <v>270</v>
      </c>
      <c r="K84" t="s">
        <v>371</v>
      </c>
      <c r="L84" t="str">
        <f t="shared" si="1"/>
        <v>60</v>
      </c>
    </row>
    <row r="85" spans="2:12" x14ac:dyDescent="0.3">
      <c r="B85" s="21">
        <v>7800</v>
      </c>
      <c r="C85" s="21">
        <v>78</v>
      </c>
      <c r="D85" t="s">
        <v>161</v>
      </c>
      <c r="E85" t="s">
        <v>271</v>
      </c>
      <c r="K85" t="s">
        <v>368</v>
      </c>
      <c r="L85" t="str">
        <f t="shared" si="1"/>
        <v>70</v>
      </c>
    </row>
    <row r="86" spans="2:12" x14ac:dyDescent="0.3">
      <c r="B86" s="21">
        <v>7900</v>
      </c>
      <c r="C86" s="21">
        <v>79</v>
      </c>
      <c r="D86" t="s">
        <v>161</v>
      </c>
      <c r="E86" t="s">
        <v>272</v>
      </c>
      <c r="K86" t="s">
        <v>367</v>
      </c>
      <c r="L86" t="str">
        <f t="shared" si="1"/>
        <v>72</v>
      </c>
    </row>
    <row r="87" spans="2:12" x14ac:dyDescent="0.3">
      <c r="B87" s="21">
        <v>8000</v>
      </c>
      <c r="C87" s="21">
        <v>80</v>
      </c>
      <c r="D87" t="s">
        <v>161</v>
      </c>
      <c r="E87" t="s">
        <v>273</v>
      </c>
      <c r="K87" t="s">
        <v>372</v>
      </c>
      <c r="L87" t="str">
        <f t="shared" si="1"/>
        <v>73</v>
      </c>
    </row>
    <row r="88" spans="2:12" x14ac:dyDescent="0.3">
      <c r="B88" s="21">
        <v>8100</v>
      </c>
      <c r="C88" s="21">
        <v>81</v>
      </c>
      <c r="D88" t="s">
        <v>161</v>
      </c>
      <c r="E88" t="s">
        <v>274</v>
      </c>
      <c r="K88" t="s">
        <v>344</v>
      </c>
      <c r="L88" t="str">
        <f t="shared" si="1"/>
        <v>1</v>
      </c>
    </row>
    <row r="89" spans="2:12" x14ac:dyDescent="0.3">
      <c r="B89" s="21">
        <v>8200</v>
      </c>
      <c r="C89" s="21">
        <v>82</v>
      </c>
      <c r="D89" t="s">
        <v>161</v>
      </c>
      <c r="E89" t="s">
        <v>275</v>
      </c>
      <c r="K89" t="s">
        <v>344</v>
      </c>
      <c r="L89" t="str">
        <f t="shared" si="1"/>
        <v>1</v>
      </c>
    </row>
    <row r="90" spans="2:12" x14ac:dyDescent="0.3">
      <c r="B90" s="21">
        <v>8300</v>
      </c>
      <c r="C90" s="21">
        <v>83</v>
      </c>
      <c r="D90" t="s">
        <v>161</v>
      </c>
      <c r="E90" t="s">
        <v>276</v>
      </c>
      <c r="K90" t="s">
        <v>373</v>
      </c>
      <c r="L90" t="str">
        <f t="shared" si="1"/>
        <v>61</v>
      </c>
    </row>
    <row r="91" spans="2:12" x14ac:dyDescent="0.3">
      <c r="B91" s="21">
        <v>8400</v>
      </c>
      <c r="C91" s="21">
        <v>84</v>
      </c>
      <c r="D91" t="s">
        <v>161</v>
      </c>
      <c r="E91" t="s">
        <v>417</v>
      </c>
      <c r="K91" t="s">
        <v>363</v>
      </c>
      <c r="L91" t="str">
        <f t="shared" si="1"/>
        <v>64</v>
      </c>
    </row>
    <row r="92" spans="2:12" x14ac:dyDescent="0.3">
      <c r="B92" s="21">
        <v>8500</v>
      </c>
      <c r="C92" s="21">
        <v>85</v>
      </c>
      <c r="D92" t="s">
        <v>121</v>
      </c>
      <c r="E92" t="s">
        <v>393</v>
      </c>
      <c r="K92" t="s">
        <v>344</v>
      </c>
      <c r="L92" t="str">
        <f t="shared" si="1"/>
        <v>1</v>
      </c>
    </row>
    <row r="93" spans="2:12" x14ac:dyDescent="0.3">
      <c r="B93" s="21">
        <v>8600</v>
      </c>
      <c r="C93" s="21">
        <v>86</v>
      </c>
      <c r="D93" t="s">
        <v>161</v>
      </c>
      <c r="E93" t="s">
        <v>277</v>
      </c>
      <c r="K93" t="s">
        <v>374</v>
      </c>
      <c r="L93" t="str">
        <f t="shared" si="1"/>
        <v>40</v>
      </c>
    </row>
    <row r="94" spans="2:12" x14ac:dyDescent="0.3">
      <c r="B94" s="21">
        <v>8700</v>
      </c>
      <c r="C94" s="21">
        <v>87</v>
      </c>
      <c r="D94" s="28" t="s">
        <v>279</v>
      </c>
      <c r="E94" s="28" t="s">
        <v>280</v>
      </c>
      <c r="K94" t="s">
        <v>375</v>
      </c>
      <c r="L94" t="str">
        <f t="shared" si="1"/>
        <v>67</v>
      </c>
    </row>
    <row r="95" spans="2:12" x14ac:dyDescent="0.3">
      <c r="B95" s="21">
        <v>8800</v>
      </c>
      <c r="C95" s="21">
        <v>88</v>
      </c>
      <c r="D95" s="28" t="s">
        <v>279</v>
      </c>
      <c r="E95" s="28" t="s">
        <v>281</v>
      </c>
      <c r="K95" t="s">
        <v>355</v>
      </c>
      <c r="L95" t="str">
        <f t="shared" si="1"/>
        <v>33</v>
      </c>
    </row>
    <row r="96" spans="2:12" x14ac:dyDescent="0.3">
      <c r="B96" s="21">
        <v>8900</v>
      </c>
      <c r="C96" s="21">
        <v>89</v>
      </c>
      <c r="D96" s="28" t="s">
        <v>279</v>
      </c>
      <c r="E96" s="28" t="s">
        <v>418</v>
      </c>
      <c r="K96" t="s">
        <v>363</v>
      </c>
      <c r="L96" t="str">
        <f t="shared" si="1"/>
        <v>64</v>
      </c>
    </row>
    <row r="97" spans="2:12" x14ac:dyDescent="0.3">
      <c r="B97" s="21">
        <v>9000</v>
      </c>
      <c r="C97" s="21">
        <v>90</v>
      </c>
      <c r="D97" s="28" t="s">
        <v>279</v>
      </c>
      <c r="E97" s="28" t="s">
        <v>282</v>
      </c>
      <c r="K97" t="s">
        <v>344</v>
      </c>
      <c r="L97" t="str">
        <f t="shared" si="1"/>
        <v>1</v>
      </c>
    </row>
    <row r="98" spans="2:12" x14ac:dyDescent="0.3">
      <c r="B98" s="21">
        <v>10000</v>
      </c>
      <c r="C98" s="21">
        <v>100</v>
      </c>
      <c r="D98" s="28" t="s">
        <v>279</v>
      </c>
      <c r="E98" s="29" t="s">
        <v>419</v>
      </c>
      <c r="K98" t="s">
        <v>376</v>
      </c>
      <c r="L98" t="str">
        <f t="shared" si="1"/>
        <v>24</v>
      </c>
    </row>
    <row r="99" spans="2:12" x14ac:dyDescent="0.3">
      <c r="B99" s="21">
        <v>10100</v>
      </c>
      <c r="C99" s="21">
        <v>101</v>
      </c>
      <c r="D99" s="28" t="s">
        <v>279</v>
      </c>
      <c r="E99" s="28" t="s">
        <v>283</v>
      </c>
      <c r="K99" t="s">
        <v>377</v>
      </c>
      <c r="L99" t="str">
        <f t="shared" si="1"/>
        <v>62</v>
      </c>
    </row>
    <row r="100" spans="2:12" x14ac:dyDescent="0.3">
      <c r="B100" s="21">
        <v>10200</v>
      </c>
      <c r="C100" s="21">
        <v>102</v>
      </c>
      <c r="D100" s="28" t="s">
        <v>279</v>
      </c>
      <c r="E100" s="28" t="s">
        <v>284</v>
      </c>
      <c r="K100" t="s">
        <v>368</v>
      </c>
      <c r="L100" t="str">
        <f t="shared" si="1"/>
        <v>70</v>
      </c>
    </row>
    <row r="101" spans="2:12" x14ac:dyDescent="0.3">
      <c r="B101" s="21">
        <v>10300</v>
      </c>
      <c r="C101" s="21">
        <v>103</v>
      </c>
      <c r="D101" s="29" t="s">
        <v>379</v>
      </c>
      <c r="E101" s="29" t="s">
        <v>380</v>
      </c>
    </row>
    <row r="102" spans="2:12" x14ac:dyDescent="0.3">
      <c r="B102" s="21">
        <v>10400</v>
      </c>
      <c r="C102" s="21">
        <v>104</v>
      </c>
      <c r="D102" s="28" t="s">
        <v>161</v>
      </c>
      <c r="E102" s="29" t="s">
        <v>381</v>
      </c>
    </row>
    <row r="103" spans="2:12" x14ac:dyDescent="0.3">
      <c r="B103" s="21">
        <v>10500</v>
      </c>
      <c r="C103" s="21">
        <v>105</v>
      </c>
      <c r="D103" s="29" t="s">
        <v>161</v>
      </c>
      <c r="E103" s="29" t="s">
        <v>382</v>
      </c>
    </row>
    <row r="104" spans="2:12" x14ac:dyDescent="0.3">
      <c r="B104" s="21">
        <v>10600</v>
      </c>
      <c r="C104" s="21">
        <v>106</v>
      </c>
      <c r="D104" s="28" t="s">
        <v>161</v>
      </c>
      <c r="E104" s="29" t="s">
        <v>383</v>
      </c>
    </row>
    <row r="105" spans="2:12" x14ac:dyDescent="0.3">
      <c r="B105" s="21">
        <v>10700</v>
      </c>
      <c r="C105" s="21">
        <v>107</v>
      </c>
      <c r="D105" s="29" t="s">
        <v>161</v>
      </c>
      <c r="E105" s="29" t="s">
        <v>420</v>
      </c>
    </row>
    <row r="106" spans="2:12" x14ac:dyDescent="0.3">
      <c r="B106" s="21">
        <v>10800</v>
      </c>
      <c r="C106" s="21">
        <v>108</v>
      </c>
      <c r="D106" s="29" t="s">
        <v>387</v>
      </c>
      <c r="E106" s="31" t="s">
        <v>388</v>
      </c>
    </row>
    <row r="107" spans="2:12" x14ac:dyDescent="0.3">
      <c r="B107" s="21">
        <v>10900</v>
      </c>
      <c r="C107" s="21">
        <v>109</v>
      </c>
      <c r="D107" s="31" t="s">
        <v>390</v>
      </c>
      <c r="E107" s="31" t="s">
        <v>389</v>
      </c>
    </row>
  </sheetData>
  <phoneticPr fontId="8" type="noConversion"/>
  <pageMargins left="0.75" right="0.75" top="1" bottom="1" header="0.51180555555555596" footer="0.5118055555555559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79"/>
  <sheetViews>
    <sheetView workbookViewId="0">
      <selection activeCell="E24" sqref="E24"/>
    </sheetView>
  </sheetViews>
  <sheetFormatPr defaultColWidth="9.140625" defaultRowHeight="14.25" x14ac:dyDescent="0.3"/>
  <cols>
    <col min="3" max="3" width="21" customWidth="1"/>
    <col min="4" max="5" width="26" customWidth="1"/>
    <col min="6" max="6" width="30.5703125" customWidth="1"/>
    <col min="7" max="7" width="23.85546875" customWidth="1"/>
    <col min="8" max="8" width="30.5703125" customWidth="1"/>
    <col min="9" max="9" width="36.42578125" customWidth="1"/>
    <col min="10" max="10" width="13" customWidth="1"/>
    <col min="11" max="11" width="37" customWidth="1"/>
    <col min="12" max="12" width="15.140625" customWidth="1"/>
    <col min="13" max="13" width="30.42578125" customWidth="1"/>
  </cols>
  <sheetData>
    <row r="1" spans="1:13" x14ac:dyDescent="0.3">
      <c r="B1" s="1" t="s">
        <v>0</v>
      </c>
      <c r="C1" s="1" t="s">
        <v>1</v>
      </c>
      <c r="D1" s="1" t="s">
        <v>2</v>
      </c>
      <c r="E1" s="1"/>
      <c r="F1" s="1" t="s">
        <v>3</v>
      </c>
      <c r="G1" s="1" t="s">
        <v>4</v>
      </c>
      <c r="H1" s="2" t="s">
        <v>5</v>
      </c>
    </row>
    <row r="2" spans="1:13" x14ac:dyDescent="0.3">
      <c r="B2" s="1" t="s">
        <v>7</v>
      </c>
      <c r="C2" s="1" t="s">
        <v>7</v>
      </c>
      <c r="D2" s="1" t="s">
        <v>224</v>
      </c>
      <c r="E2" s="1"/>
      <c r="F2" s="1" t="s">
        <v>9</v>
      </c>
      <c r="G2" s="2" t="s">
        <v>8</v>
      </c>
      <c r="H2" s="1" t="s">
        <v>10</v>
      </c>
    </row>
    <row r="3" spans="1:13" x14ac:dyDescent="0.3">
      <c r="B3" s="1">
        <v>2</v>
      </c>
      <c r="C3" s="1">
        <v>2</v>
      </c>
      <c r="D3" s="1">
        <v>2</v>
      </c>
      <c r="E3" s="1"/>
      <c r="F3" s="1">
        <v>3</v>
      </c>
      <c r="G3" s="1">
        <v>2</v>
      </c>
      <c r="H3" s="1">
        <v>2</v>
      </c>
    </row>
    <row r="4" spans="1:13" ht="28.5" x14ac:dyDescent="0.3">
      <c r="B4" s="1" t="s">
        <v>11</v>
      </c>
      <c r="C4" s="1" t="s">
        <v>12</v>
      </c>
      <c r="D4" s="1" t="s">
        <v>13</v>
      </c>
      <c r="E4" s="1"/>
      <c r="F4" s="1" t="s">
        <v>14</v>
      </c>
      <c r="G4" s="3" t="s">
        <v>225</v>
      </c>
      <c r="H4" s="1" t="s">
        <v>16</v>
      </c>
    </row>
    <row r="5" spans="1:13" x14ac:dyDescent="0.3">
      <c r="A5" t="s">
        <v>18</v>
      </c>
      <c r="B5" s="4"/>
      <c r="C5" s="4"/>
      <c r="D5" s="4"/>
      <c r="E5" s="4"/>
      <c r="F5" s="4"/>
      <c r="G5" s="1"/>
    </row>
    <row r="6" spans="1:13" x14ac:dyDescent="0.3">
      <c r="A6" t="s">
        <v>19</v>
      </c>
      <c r="B6" s="4"/>
      <c r="C6" s="4"/>
      <c r="D6" s="4"/>
      <c r="E6" s="4"/>
      <c r="F6" s="4"/>
      <c r="G6" s="4"/>
      <c r="H6" s="4"/>
    </row>
    <row r="7" spans="1:13" x14ac:dyDescent="0.3">
      <c r="A7" t="s">
        <v>20</v>
      </c>
      <c r="B7" s="4"/>
      <c r="C7" s="4"/>
      <c r="D7" s="4"/>
      <c r="E7" s="4"/>
      <c r="F7" s="4"/>
      <c r="G7" s="4"/>
      <c r="H7" s="4"/>
    </row>
    <row r="8" spans="1:13" x14ac:dyDescent="0.3">
      <c r="A8" s="5"/>
      <c r="B8">
        <v>10103</v>
      </c>
      <c r="C8">
        <v>1</v>
      </c>
      <c r="D8" t="s">
        <v>226</v>
      </c>
      <c r="E8" t="str">
        <f>SUBSTITUTE(D8,"#","|",1)</f>
        <v>0|50</v>
      </c>
      <c r="F8" t="s">
        <v>100</v>
      </c>
      <c r="G8" s="6" t="s">
        <v>46</v>
      </c>
      <c r="H8" s="4">
        <v>1001</v>
      </c>
      <c r="I8" t="str">
        <f>VLOOKUP(C8,任务类型表!$C:$H,6,FALSE)</f>
        <v>神将召唤次数达到：</v>
      </c>
      <c r="K8" t="str">
        <f>IFERROR(SUBSTITUTE(I8,"%s",LEFT(D8,FIND("#",D8,1)-1),1),"")</f>
        <v>神将召唤次数达到：</v>
      </c>
      <c r="L8" t="str">
        <f>RIGHT(D8,LEN(D8)-FIND("#",D8,1))</f>
        <v>50</v>
      </c>
      <c r="M8" t="str">
        <f>K8&amp;L8</f>
        <v>神将召唤次数达到：50</v>
      </c>
    </row>
    <row r="9" spans="1:13" x14ac:dyDescent="0.3">
      <c r="A9" s="5"/>
      <c r="B9">
        <v>10106</v>
      </c>
      <c r="C9">
        <v>1</v>
      </c>
      <c r="D9" t="s">
        <v>227</v>
      </c>
      <c r="E9" t="str">
        <f t="shared" ref="E9:E40" si="0">SUBSTITUTE(D9,"#","|",1)</f>
        <v>0|150</v>
      </c>
      <c r="F9" t="s">
        <v>100</v>
      </c>
      <c r="G9" s="6" t="s">
        <v>53</v>
      </c>
      <c r="H9" s="4">
        <v>1001</v>
      </c>
      <c r="I9" t="str">
        <f>VLOOKUP(C9,任务类型表!$C:$H,6,FALSE)</f>
        <v>神将召唤次数达到：</v>
      </c>
      <c r="K9" t="str">
        <f t="shared" ref="K9:K19" si="1">IFERROR(SUBSTITUTE(I9,"%s",LEFT(D9,FIND("#",D9,1)-1),1),"")</f>
        <v>神将召唤次数达到：</v>
      </c>
      <c r="L9" t="str">
        <f t="shared" ref="L9:L20" si="2">RIGHT(D9,LEN(D9)-FIND("#",D9,1))</f>
        <v>150</v>
      </c>
      <c r="M9" t="str">
        <f t="shared" ref="M9:M40" si="3">K9&amp;L9</f>
        <v>神将召唤次数达到：150</v>
      </c>
    </row>
    <row r="10" spans="1:13" x14ac:dyDescent="0.3">
      <c r="A10" s="5"/>
      <c r="B10">
        <v>10111</v>
      </c>
      <c r="C10">
        <v>1</v>
      </c>
      <c r="D10" t="s">
        <v>226</v>
      </c>
      <c r="E10" t="str">
        <f t="shared" si="0"/>
        <v>0|50</v>
      </c>
      <c r="F10" t="s">
        <v>100</v>
      </c>
      <c r="G10" s="6" t="s">
        <v>61</v>
      </c>
      <c r="H10" s="4">
        <v>1001</v>
      </c>
      <c r="I10" t="str">
        <f>VLOOKUP(C10,任务类型表!$C:$H,6,FALSE)</f>
        <v>神将召唤次数达到：</v>
      </c>
      <c r="K10" t="str">
        <f t="shared" si="1"/>
        <v>神将召唤次数达到：</v>
      </c>
      <c r="L10" t="str">
        <f t="shared" si="2"/>
        <v>50</v>
      </c>
      <c r="M10" t="str">
        <f t="shared" si="3"/>
        <v>神将召唤次数达到：50</v>
      </c>
    </row>
    <row r="11" spans="1:13" x14ac:dyDescent="0.3">
      <c r="A11" s="5"/>
      <c r="B11">
        <v>10114</v>
      </c>
      <c r="C11">
        <v>1</v>
      </c>
      <c r="D11" t="s">
        <v>227</v>
      </c>
      <c r="E11" t="str">
        <f t="shared" si="0"/>
        <v>0|150</v>
      </c>
      <c r="F11" t="s">
        <v>100</v>
      </c>
      <c r="G11" s="6" t="s">
        <v>69</v>
      </c>
      <c r="H11" s="4">
        <v>1001</v>
      </c>
      <c r="I11" t="str">
        <f>VLOOKUP(C11,任务类型表!$C:$H,6,FALSE)</f>
        <v>神将召唤次数达到：</v>
      </c>
      <c r="K11" t="str">
        <f t="shared" si="1"/>
        <v>神将召唤次数达到：</v>
      </c>
      <c r="L11" t="str">
        <f t="shared" si="2"/>
        <v>150</v>
      </c>
      <c r="M11" t="str">
        <f t="shared" si="3"/>
        <v>神将召唤次数达到：150</v>
      </c>
    </row>
    <row r="12" spans="1:13" x14ac:dyDescent="0.3">
      <c r="A12" s="5"/>
      <c r="B12">
        <v>10204</v>
      </c>
      <c r="C12">
        <v>2</v>
      </c>
      <c r="D12" t="s">
        <v>228</v>
      </c>
      <c r="E12" t="str">
        <f t="shared" si="0"/>
        <v>5|5</v>
      </c>
      <c r="F12" t="s">
        <v>108</v>
      </c>
      <c r="G12" s="6" t="s">
        <v>77</v>
      </c>
      <c r="H12" s="4">
        <v>1001</v>
      </c>
      <c r="I12" t="s">
        <v>122</v>
      </c>
      <c r="K12" s="8" t="str">
        <f>IFERROR(SUBSTITUTE(I12,"%s",IF(--LEFT(D12,FIND("#",D12,1)-1)=5,"SSR",IF(--LEFT(D12,FIND("#",D12,1)-1)=4,"SR","R")),1),"")</f>
        <v>获得SSR品质妖灵师数量达到：</v>
      </c>
      <c r="L12" t="str">
        <f t="shared" si="2"/>
        <v>5</v>
      </c>
      <c r="M12" t="str">
        <f t="shared" si="3"/>
        <v>获得SSR品质妖灵师数量达到：5</v>
      </c>
    </row>
    <row r="13" spans="1:13" x14ac:dyDescent="0.3">
      <c r="A13" s="5"/>
      <c r="B13">
        <v>10211</v>
      </c>
      <c r="C13">
        <v>2</v>
      </c>
      <c r="D13" t="s">
        <v>228</v>
      </c>
      <c r="E13" t="str">
        <f t="shared" si="0"/>
        <v>5|5</v>
      </c>
      <c r="F13" t="s">
        <v>108</v>
      </c>
      <c r="G13" s="6" t="s">
        <v>83</v>
      </c>
      <c r="H13" s="4">
        <v>1001</v>
      </c>
      <c r="I13" t="s">
        <v>122</v>
      </c>
      <c r="K13" s="8" t="str">
        <f>IFERROR(SUBSTITUTE(I13,"%s",IF(--LEFT(D13,FIND("#",D13,1)-1)=5,"SSR",IF(--LEFT(D13,FIND("#",D13,1)-1)=4,"SR","R")),1),"")</f>
        <v>获得SSR品质妖灵师数量达到：</v>
      </c>
      <c r="L13" t="str">
        <f t="shared" si="2"/>
        <v>5</v>
      </c>
      <c r="M13" t="str">
        <f t="shared" si="3"/>
        <v>获得SSR品质妖灵师数量达到：5</v>
      </c>
    </row>
    <row r="14" spans="1:13" x14ac:dyDescent="0.3">
      <c r="A14" s="5"/>
      <c r="B14">
        <v>10301</v>
      </c>
      <c r="C14">
        <v>3</v>
      </c>
      <c r="D14" t="s">
        <v>229</v>
      </c>
      <c r="E14" t="str">
        <f t="shared" si="0"/>
        <v>15|1</v>
      </c>
      <c r="F14" t="s">
        <v>76</v>
      </c>
      <c r="G14" s="6" t="s">
        <v>88</v>
      </c>
      <c r="H14" s="4">
        <v>22001</v>
      </c>
      <c r="I14" t="str">
        <f>VLOOKUP(C14,任务类型表!$C:$H,6,FALSE)</f>
        <v>神将等级达到%s级的数量为：</v>
      </c>
      <c r="K14" t="str">
        <f t="shared" si="1"/>
        <v>神将等级达到15级的数量为：</v>
      </c>
      <c r="L14" t="str">
        <f t="shared" si="2"/>
        <v>1</v>
      </c>
      <c r="M14" t="str">
        <f t="shared" si="3"/>
        <v>神将等级达到15级的数量为：1</v>
      </c>
    </row>
    <row r="15" spans="1:13" x14ac:dyDescent="0.3">
      <c r="A15" s="5"/>
      <c r="B15">
        <v>10309</v>
      </c>
      <c r="C15">
        <v>3</v>
      </c>
      <c r="D15" t="s">
        <v>230</v>
      </c>
      <c r="E15" t="str">
        <f t="shared" si="0"/>
        <v>30|1</v>
      </c>
      <c r="F15" t="s">
        <v>76</v>
      </c>
      <c r="G15" s="6" t="s">
        <v>93</v>
      </c>
      <c r="H15" s="4">
        <v>22001</v>
      </c>
      <c r="I15" t="str">
        <f>VLOOKUP(C15,任务类型表!$C:$H,6,FALSE)</f>
        <v>神将等级达到%s级的数量为：</v>
      </c>
      <c r="K15" t="str">
        <f t="shared" si="1"/>
        <v>神将等级达到30级的数量为：</v>
      </c>
      <c r="L15" t="str">
        <f t="shared" si="2"/>
        <v>1</v>
      </c>
      <c r="M15" t="str">
        <f t="shared" si="3"/>
        <v>神将等级达到30级的数量为：1</v>
      </c>
    </row>
    <row r="16" spans="1:13" x14ac:dyDescent="0.3">
      <c r="A16" s="5"/>
      <c r="B16">
        <v>10302</v>
      </c>
      <c r="C16">
        <v>3</v>
      </c>
      <c r="D16" t="s">
        <v>231</v>
      </c>
      <c r="E16" t="str">
        <f t="shared" si="0"/>
        <v>40|5</v>
      </c>
      <c r="F16" t="s">
        <v>76</v>
      </c>
      <c r="G16" s="6" t="s">
        <v>96</v>
      </c>
      <c r="H16" s="4">
        <v>22001</v>
      </c>
      <c r="I16" t="str">
        <f>VLOOKUP(C16,任务类型表!$C:$H,6,FALSE)</f>
        <v>神将等级达到%s级的数量为：</v>
      </c>
      <c r="K16" t="str">
        <f t="shared" si="1"/>
        <v>神将等级达到40级的数量为：</v>
      </c>
      <c r="L16" t="str">
        <f t="shared" si="2"/>
        <v>5</v>
      </c>
      <c r="M16" t="str">
        <f t="shared" si="3"/>
        <v>神将等级达到40级的数量为：5</v>
      </c>
    </row>
    <row r="17" spans="1:13" x14ac:dyDescent="0.3">
      <c r="A17" s="5"/>
      <c r="B17">
        <v>10303</v>
      </c>
      <c r="C17">
        <v>3</v>
      </c>
      <c r="D17" t="s">
        <v>232</v>
      </c>
      <c r="E17" t="str">
        <f t="shared" si="0"/>
        <v>60|5</v>
      </c>
      <c r="F17" t="s">
        <v>76</v>
      </c>
      <c r="G17" s="6" t="s">
        <v>98</v>
      </c>
      <c r="H17" s="4">
        <v>22001</v>
      </c>
      <c r="I17" t="str">
        <f>VLOOKUP(C17,任务类型表!$C:$H,6,FALSE)</f>
        <v>神将等级达到%s级的数量为：</v>
      </c>
      <c r="K17" t="str">
        <f t="shared" si="1"/>
        <v>神将等级达到60级的数量为：</v>
      </c>
      <c r="L17" t="str">
        <f t="shared" si="2"/>
        <v>5</v>
      </c>
      <c r="M17" t="str">
        <f t="shared" si="3"/>
        <v>神将等级达到60级的数量为：5</v>
      </c>
    </row>
    <row r="18" spans="1:13" x14ac:dyDescent="0.3">
      <c r="A18" s="5"/>
      <c r="B18">
        <v>10305</v>
      </c>
      <c r="C18">
        <v>3</v>
      </c>
      <c r="D18" t="s">
        <v>233</v>
      </c>
      <c r="E18" t="str">
        <f t="shared" si="0"/>
        <v>80|5</v>
      </c>
      <c r="F18" t="s">
        <v>76</v>
      </c>
      <c r="G18" s="6" t="s">
        <v>101</v>
      </c>
      <c r="H18" s="4">
        <v>22001</v>
      </c>
      <c r="I18" t="str">
        <f>VLOOKUP(C18,任务类型表!$C:$H,6,FALSE)</f>
        <v>神将等级达到%s级的数量为：</v>
      </c>
      <c r="K18" t="str">
        <f t="shared" si="1"/>
        <v>神将等级达到80级的数量为：</v>
      </c>
      <c r="L18" t="str">
        <f t="shared" si="2"/>
        <v>5</v>
      </c>
      <c r="M18" t="str">
        <f t="shared" si="3"/>
        <v>神将等级达到80级的数量为：5</v>
      </c>
    </row>
    <row r="19" spans="1:13" x14ac:dyDescent="0.3">
      <c r="A19" s="5"/>
      <c r="B19">
        <v>10307</v>
      </c>
      <c r="C19">
        <v>3</v>
      </c>
      <c r="D19" t="s">
        <v>234</v>
      </c>
      <c r="E19" t="str">
        <f t="shared" si="0"/>
        <v>100|10</v>
      </c>
      <c r="F19" t="s">
        <v>76</v>
      </c>
      <c r="G19" s="6" t="s">
        <v>104</v>
      </c>
      <c r="H19" s="4">
        <v>22001</v>
      </c>
      <c r="I19" t="str">
        <f>VLOOKUP(C19,任务类型表!$C:$H,6,FALSE)</f>
        <v>神将等级达到%s级的数量为：</v>
      </c>
      <c r="K19" t="str">
        <f t="shared" si="1"/>
        <v>神将等级达到100级的数量为：</v>
      </c>
      <c r="L19" t="str">
        <f t="shared" si="2"/>
        <v>10</v>
      </c>
      <c r="M19" t="str">
        <f t="shared" si="3"/>
        <v>神将等级达到100级的数量为：10</v>
      </c>
    </row>
    <row r="20" spans="1:13" x14ac:dyDescent="0.3">
      <c r="A20" s="5"/>
      <c r="B20">
        <v>10309</v>
      </c>
      <c r="C20">
        <v>3</v>
      </c>
      <c r="D20" t="s">
        <v>231</v>
      </c>
      <c r="E20" t="str">
        <f t="shared" si="0"/>
        <v>40|5</v>
      </c>
      <c r="F20" t="s">
        <v>76</v>
      </c>
      <c r="G20" s="6" t="s">
        <v>107</v>
      </c>
      <c r="H20" s="4">
        <v>22001</v>
      </c>
      <c r="I20" t="str">
        <f>VLOOKUP(C20,任务类型表!$C:$H,6,FALSE)</f>
        <v>神将等级达到%s级的数量为：</v>
      </c>
      <c r="K20" t="str">
        <f t="shared" ref="K20:K50" si="4">IFERROR(SUBSTITUTE(I20,"%s",LEFT(D20,FIND("#",D20,1)-1),1),"")</f>
        <v>神将等级达到40级的数量为：</v>
      </c>
      <c r="L20" t="str">
        <f t="shared" si="2"/>
        <v>5</v>
      </c>
      <c r="M20" t="str">
        <f t="shared" si="3"/>
        <v>神将等级达到40级的数量为：5</v>
      </c>
    </row>
    <row r="21" spans="1:13" x14ac:dyDescent="0.3">
      <c r="A21" s="5"/>
      <c r="B21">
        <v>10310</v>
      </c>
      <c r="C21">
        <v>3</v>
      </c>
      <c r="D21" t="s">
        <v>232</v>
      </c>
      <c r="E21" t="str">
        <f t="shared" si="0"/>
        <v>60|5</v>
      </c>
      <c r="F21" t="s">
        <v>76</v>
      </c>
      <c r="G21" s="6" t="s">
        <v>109</v>
      </c>
      <c r="H21" s="4">
        <v>22001</v>
      </c>
      <c r="I21" t="str">
        <f>VLOOKUP(C21,任务类型表!$C:$H,6,FALSE)</f>
        <v>神将等级达到%s级的数量为：</v>
      </c>
      <c r="K21" t="str">
        <f t="shared" si="4"/>
        <v>神将等级达到60级的数量为：</v>
      </c>
      <c r="L21" t="str">
        <f t="shared" ref="L21:L41" si="5">RIGHT(D21,LEN(D21)-FIND("#",D21,1))</f>
        <v>5</v>
      </c>
      <c r="M21" t="str">
        <f t="shared" si="3"/>
        <v>神将等级达到60级的数量为：5</v>
      </c>
    </row>
    <row r="22" spans="1:13" x14ac:dyDescent="0.3">
      <c r="A22" s="5"/>
      <c r="B22">
        <v>10312</v>
      </c>
      <c r="C22">
        <v>3</v>
      </c>
      <c r="D22" t="s">
        <v>233</v>
      </c>
      <c r="E22" t="str">
        <f t="shared" si="0"/>
        <v>80|5</v>
      </c>
      <c r="F22" t="s">
        <v>76</v>
      </c>
      <c r="G22" s="6" t="s">
        <v>111</v>
      </c>
      <c r="H22" s="4">
        <v>22001</v>
      </c>
      <c r="I22" t="str">
        <f>VLOOKUP(C22,任务类型表!$C:$H,6,FALSE)</f>
        <v>神将等级达到%s级的数量为：</v>
      </c>
      <c r="K22" t="str">
        <f t="shared" si="4"/>
        <v>神将等级达到80级的数量为：</v>
      </c>
      <c r="L22" t="str">
        <f t="shared" si="5"/>
        <v>5</v>
      </c>
      <c r="M22" t="str">
        <f t="shared" si="3"/>
        <v>神将等级达到80级的数量为：5</v>
      </c>
    </row>
    <row r="23" spans="1:13" x14ac:dyDescent="0.3">
      <c r="A23" s="5"/>
      <c r="B23">
        <v>10315</v>
      </c>
      <c r="C23">
        <v>3</v>
      </c>
      <c r="D23" t="s">
        <v>234</v>
      </c>
      <c r="E23" t="str">
        <f t="shared" si="0"/>
        <v>100|10</v>
      </c>
      <c r="F23" t="s">
        <v>76</v>
      </c>
      <c r="G23" s="6" t="s">
        <v>113</v>
      </c>
      <c r="H23" s="4">
        <v>22001</v>
      </c>
      <c r="I23" t="str">
        <f>VLOOKUP(C23,任务类型表!$C:$H,6,FALSE)</f>
        <v>神将等级达到%s级的数量为：</v>
      </c>
      <c r="K23" t="str">
        <f t="shared" si="4"/>
        <v>神将等级达到100级的数量为：</v>
      </c>
      <c r="L23" t="str">
        <f t="shared" si="5"/>
        <v>10</v>
      </c>
      <c r="M23" t="str">
        <f t="shared" si="3"/>
        <v>神将等级达到100级的数量为：10</v>
      </c>
    </row>
    <row r="24" spans="1:13" x14ac:dyDescent="0.3">
      <c r="A24" s="5"/>
      <c r="B24">
        <v>10404</v>
      </c>
      <c r="C24">
        <v>4</v>
      </c>
      <c r="D24" t="s">
        <v>235</v>
      </c>
      <c r="E24" t="str">
        <f t="shared" si="0"/>
        <v>0|1</v>
      </c>
      <c r="F24" t="s">
        <v>106</v>
      </c>
      <c r="G24" s="6" t="s">
        <v>114</v>
      </c>
      <c r="H24" s="4">
        <v>3001</v>
      </c>
      <c r="I24" t="str">
        <f>VLOOKUP(C24,任务类型表!$C:$H,6,FALSE)</f>
        <v>激活异妖数量达到：</v>
      </c>
      <c r="K24" t="str">
        <f t="shared" si="4"/>
        <v>激活异妖数量达到：</v>
      </c>
      <c r="L24" t="str">
        <f t="shared" si="5"/>
        <v>1</v>
      </c>
      <c r="M24" t="str">
        <f t="shared" si="3"/>
        <v>激活异妖数量达到：1</v>
      </c>
    </row>
    <row r="25" spans="1:13" x14ac:dyDescent="0.3">
      <c r="A25" s="5"/>
      <c r="B25">
        <v>10407</v>
      </c>
      <c r="C25">
        <v>4</v>
      </c>
      <c r="D25" t="s">
        <v>236</v>
      </c>
      <c r="E25" t="str">
        <f t="shared" si="0"/>
        <v>0|5</v>
      </c>
      <c r="F25" t="s">
        <v>119</v>
      </c>
      <c r="G25" s="6" t="s">
        <v>115</v>
      </c>
      <c r="H25" s="4">
        <v>3001</v>
      </c>
      <c r="I25" t="str">
        <f>VLOOKUP(C25,任务类型表!$C:$H,6,FALSE)</f>
        <v>激活异妖数量达到：</v>
      </c>
      <c r="K25" t="str">
        <f t="shared" si="4"/>
        <v>激活异妖数量达到：</v>
      </c>
      <c r="L25" t="str">
        <f t="shared" si="5"/>
        <v>5</v>
      </c>
      <c r="M25" t="str">
        <f t="shared" si="3"/>
        <v>激活异妖数量达到：5</v>
      </c>
    </row>
    <row r="26" spans="1:13" x14ac:dyDescent="0.3">
      <c r="A26" s="6"/>
      <c r="B26">
        <v>10411</v>
      </c>
      <c r="C26">
        <v>4</v>
      </c>
      <c r="D26" t="s">
        <v>235</v>
      </c>
      <c r="E26" t="str">
        <f t="shared" si="0"/>
        <v>0|1</v>
      </c>
      <c r="F26" t="s">
        <v>106</v>
      </c>
      <c r="G26" s="6" t="s">
        <v>46</v>
      </c>
      <c r="H26" s="4">
        <v>3001</v>
      </c>
      <c r="I26" t="str">
        <f>VLOOKUP(C26,任务类型表!$C:$H,6,FALSE)</f>
        <v>激活异妖数量达到：</v>
      </c>
      <c r="K26" t="str">
        <f t="shared" si="4"/>
        <v>激活异妖数量达到：</v>
      </c>
      <c r="L26" t="str">
        <f t="shared" si="5"/>
        <v>1</v>
      </c>
      <c r="M26" t="str">
        <f t="shared" si="3"/>
        <v>激活异妖数量达到：1</v>
      </c>
    </row>
    <row r="27" spans="1:13" x14ac:dyDescent="0.3">
      <c r="A27" s="6"/>
      <c r="B27">
        <v>10414</v>
      </c>
      <c r="C27">
        <v>4</v>
      </c>
      <c r="D27" t="s">
        <v>236</v>
      </c>
      <c r="E27" t="str">
        <f t="shared" si="0"/>
        <v>0|5</v>
      </c>
      <c r="F27" t="s">
        <v>119</v>
      </c>
      <c r="G27" s="6" t="s">
        <v>53</v>
      </c>
      <c r="H27" s="4">
        <v>3001</v>
      </c>
      <c r="I27" t="str">
        <f>VLOOKUP(C27,任务类型表!$C:$H,6,FALSE)</f>
        <v>激活异妖数量达到：</v>
      </c>
      <c r="K27" t="str">
        <f t="shared" si="4"/>
        <v>激活异妖数量达到：</v>
      </c>
      <c r="L27" t="str">
        <f t="shared" si="5"/>
        <v>5</v>
      </c>
      <c r="M27" t="str">
        <f t="shared" si="3"/>
        <v>激活异妖数量达到：5</v>
      </c>
    </row>
    <row r="28" spans="1:13" x14ac:dyDescent="0.3">
      <c r="A28" s="6"/>
      <c r="B28">
        <v>10606</v>
      </c>
      <c r="C28">
        <v>6</v>
      </c>
      <c r="D28" t="s">
        <v>237</v>
      </c>
      <c r="E28" t="str">
        <f t="shared" si="0"/>
        <v>0|80000</v>
      </c>
      <c r="F28" t="s">
        <v>118</v>
      </c>
      <c r="G28" s="6" t="s">
        <v>61</v>
      </c>
      <c r="H28" s="4">
        <v>3001</v>
      </c>
      <c r="I28" t="str">
        <f>VLOOKUP(C28,任务类型表!$C:$H,6,FALSE)</f>
        <v>异妖总战力达到：</v>
      </c>
      <c r="K28" t="str">
        <f t="shared" si="4"/>
        <v>异妖总战力达到：</v>
      </c>
      <c r="L28" t="str">
        <f t="shared" si="5"/>
        <v>80000</v>
      </c>
      <c r="M28" t="str">
        <f t="shared" si="3"/>
        <v>异妖总战力达到：80000</v>
      </c>
    </row>
    <row r="29" spans="1:13" x14ac:dyDescent="0.3">
      <c r="A29" s="6"/>
      <c r="B29">
        <v>10608</v>
      </c>
      <c r="C29">
        <v>6</v>
      </c>
      <c r="D29" t="s">
        <v>238</v>
      </c>
      <c r="E29" t="str">
        <f t="shared" si="0"/>
        <v>0|150000</v>
      </c>
      <c r="F29" t="s">
        <v>118</v>
      </c>
      <c r="G29" s="6" t="s">
        <v>69</v>
      </c>
      <c r="H29" s="4">
        <v>3001</v>
      </c>
      <c r="I29" t="str">
        <f>VLOOKUP(C29,任务类型表!$C:$H,6,FALSE)</f>
        <v>异妖总战力达到：</v>
      </c>
      <c r="K29" t="str">
        <f t="shared" si="4"/>
        <v>异妖总战力达到：</v>
      </c>
      <c r="L29" t="str">
        <f t="shared" si="5"/>
        <v>150000</v>
      </c>
      <c r="M29" t="str">
        <f t="shared" si="3"/>
        <v>异妖总战力达到：150000</v>
      </c>
    </row>
    <row r="30" spans="1:13" x14ac:dyDescent="0.3">
      <c r="A30" s="6"/>
      <c r="B30">
        <v>10613</v>
      </c>
      <c r="C30">
        <v>6</v>
      </c>
      <c r="D30" t="s">
        <v>237</v>
      </c>
      <c r="E30" t="str">
        <f t="shared" si="0"/>
        <v>0|80000</v>
      </c>
      <c r="F30" t="s">
        <v>118</v>
      </c>
      <c r="G30" s="6" t="s">
        <v>77</v>
      </c>
      <c r="H30" s="4">
        <v>3001</v>
      </c>
      <c r="I30" t="str">
        <f>VLOOKUP(C30,任务类型表!$C:$H,6,FALSE)</f>
        <v>异妖总战力达到：</v>
      </c>
      <c r="K30" t="str">
        <f t="shared" si="4"/>
        <v>异妖总战力达到：</v>
      </c>
      <c r="L30" t="str">
        <f t="shared" si="5"/>
        <v>80000</v>
      </c>
      <c r="M30" t="str">
        <f t="shared" si="3"/>
        <v>异妖总战力达到：80000</v>
      </c>
    </row>
    <row r="31" spans="1:13" x14ac:dyDescent="0.3">
      <c r="A31" s="6"/>
      <c r="B31">
        <v>10703</v>
      </c>
      <c r="C31">
        <v>7</v>
      </c>
      <c r="D31" t="s">
        <v>239</v>
      </c>
      <c r="E31" t="str">
        <f t="shared" si="0"/>
        <v>0|20</v>
      </c>
      <c r="F31" t="s">
        <v>92</v>
      </c>
      <c r="G31" s="6" t="s">
        <v>83</v>
      </c>
      <c r="H31" s="4">
        <v>8001</v>
      </c>
      <c r="I31" t="str">
        <f>VLOOKUP(C31,任务类型表!$C:$H,6,FALSE)</f>
        <v>竞技场挑战场次达到：</v>
      </c>
      <c r="K31" t="str">
        <f t="shared" si="4"/>
        <v>竞技场挑战场次达到：</v>
      </c>
      <c r="L31" t="str">
        <f t="shared" si="5"/>
        <v>20</v>
      </c>
      <c r="M31" t="str">
        <f t="shared" si="3"/>
        <v>竞技场挑战场次达到：20</v>
      </c>
    </row>
    <row r="32" spans="1:13" x14ac:dyDescent="0.3">
      <c r="A32" s="6"/>
      <c r="B32">
        <v>10710</v>
      </c>
      <c r="C32">
        <v>7</v>
      </c>
      <c r="D32" t="s">
        <v>239</v>
      </c>
      <c r="E32" t="str">
        <f t="shared" si="0"/>
        <v>0|20</v>
      </c>
      <c r="F32" t="s">
        <v>92</v>
      </c>
      <c r="G32" s="6" t="s">
        <v>88</v>
      </c>
      <c r="H32" s="4">
        <v>8001</v>
      </c>
      <c r="I32" t="str">
        <f>VLOOKUP(C32,任务类型表!$C:$H,6,FALSE)</f>
        <v>竞技场挑战场次达到：</v>
      </c>
      <c r="K32" t="str">
        <f t="shared" si="4"/>
        <v>竞技场挑战场次达到：</v>
      </c>
      <c r="L32" t="str">
        <f t="shared" si="5"/>
        <v>20</v>
      </c>
      <c r="M32" t="str">
        <f t="shared" si="3"/>
        <v>竞技场挑战场次达到：20</v>
      </c>
    </row>
    <row r="33" spans="1:13" x14ac:dyDescent="0.3">
      <c r="A33" s="7"/>
      <c r="B33">
        <v>10805</v>
      </c>
      <c r="C33">
        <v>8</v>
      </c>
      <c r="D33" t="s">
        <v>240</v>
      </c>
      <c r="E33" t="str">
        <f t="shared" si="0"/>
        <v>0|1500</v>
      </c>
      <c r="F33" t="s">
        <v>117</v>
      </c>
      <c r="G33" s="6" t="s">
        <v>93</v>
      </c>
      <c r="H33" s="4">
        <v>8001</v>
      </c>
      <c r="I33" t="str">
        <f>VLOOKUP(C33,任务类型表!$C:$H,6,FALSE)</f>
        <v>竞技场目标积分达到：</v>
      </c>
      <c r="K33" t="str">
        <f t="shared" si="4"/>
        <v>竞技场目标积分达到：</v>
      </c>
      <c r="L33" t="str">
        <f t="shared" si="5"/>
        <v>1500</v>
      </c>
      <c r="M33" t="str">
        <f t="shared" si="3"/>
        <v>竞技场目标积分达到：1500</v>
      </c>
    </row>
    <row r="34" spans="1:13" x14ac:dyDescent="0.3">
      <c r="A34" s="7"/>
      <c r="B34">
        <v>10808</v>
      </c>
      <c r="C34">
        <v>8</v>
      </c>
      <c r="D34" t="s">
        <v>241</v>
      </c>
      <c r="E34" t="str">
        <f t="shared" si="0"/>
        <v>0|3000</v>
      </c>
      <c r="F34" t="s">
        <v>117</v>
      </c>
      <c r="G34" s="6" t="s">
        <v>96</v>
      </c>
      <c r="H34" s="4">
        <v>8001</v>
      </c>
      <c r="I34" t="str">
        <f>VLOOKUP(C34,任务类型表!$C:$H,6,FALSE)</f>
        <v>竞技场目标积分达到：</v>
      </c>
      <c r="K34" t="str">
        <f t="shared" si="4"/>
        <v>竞技场目标积分达到：</v>
      </c>
      <c r="L34" t="str">
        <f t="shared" si="5"/>
        <v>3000</v>
      </c>
      <c r="M34" t="str">
        <f t="shared" si="3"/>
        <v>竞技场目标积分达到：3000</v>
      </c>
    </row>
    <row r="35" spans="1:13" x14ac:dyDescent="0.3">
      <c r="A35" s="7"/>
      <c r="B35">
        <v>10813</v>
      </c>
      <c r="C35">
        <v>8</v>
      </c>
      <c r="D35" t="s">
        <v>240</v>
      </c>
      <c r="E35" t="str">
        <f t="shared" si="0"/>
        <v>0|1500</v>
      </c>
      <c r="F35" t="s">
        <v>117</v>
      </c>
      <c r="G35" s="6" t="s">
        <v>98</v>
      </c>
      <c r="H35" s="4">
        <v>8001</v>
      </c>
      <c r="I35" t="str">
        <f>VLOOKUP(C35,任务类型表!$C:$H,6,FALSE)</f>
        <v>竞技场目标积分达到：</v>
      </c>
      <c r="K35" t="str">
        <f t="shared" si="4"/>
        <v>竞技场目标积分达到：</v>
      </c>
      <c r="L35" t="str">
        <f t="shared" si="5"/>
        <v>1500</v>
      </c>
      <c r="M35" t="str">
        <f t="shared" si="3"/>
        <v>竞技场目标积分达到：1500</v>
      </c>
    </row>
    <row r="36" spans="1:13" x14ac:dyDescent="0.3">
      <c r="A36" s="7"/>
      <c r="B36">
        <v>10815</v>
      </c>
      <c r="C36">
        <v>8</v>
      </c>
      <c r="D36" t="s">
        <v>241</v>
      </c>
      <c r="E36" t="str">
        <f t="shared" si="0"/>
        <v>0|3000</v>
      </c>
      <c r="F36" t="s">
        <v>117</v>
      </c>
      <c r="G36" s="6" t="s">
        <v>101</v>
      </c>
      <c r="H36" s="4">
        <v>8001</v>
      </c>
      <c r="I36" t="str">
        <f>VLOOKUP(C36,任务类型表!$C:$H,6,FALSE)</f>
        <v>竞技场目标积分达到：</v>
      </c>
      <c r="K36" t="str">
        <f t="shared" si="4"/>
        <v>竞技场目标积分达到：</v>
      </c>
      <c r="L36" t="str">
        <f t="shared" si="5"/>
        <v>3000</v>
      </c>
      <c r="M36" t="str">
        <f t="shared" si="3"/>
        <v>竞技场目标积分达到：3000</v>
      </c>
    </row>
    <row r="37" spans="1:13" x14ac:dyDescent="0.3">
      <c r="A37" s="7"/>
      <c r="B37">
        <v>10905</v>
      </c>
      <c r="C37">
        <v>9</v>
      </c>
      <c r="D37" t="s">
        <v>242</v>
      </c>
      <c r="E37" t="str">
        <f t="shared" si="0"/>
        <v>0|90</v>
      </c>
      <c r="F37" t="s">
        <v>116</v>
      </c>
      <c r="G37" s="6" t="s">
        <v>104</v>
      </c>
      <c r="H37" s="4">
        <v>2001</v>
      </c>
      <c r="I37" t="str">
        <f>VLOOKUP(C37,任务类型表!$C:$H,6,FALSE)</f>
        <v>玩家等级达到：</v>
      </c>
      <c r="K37" t="str">
        <f t="shared" si="4"/>
        <v>玩家等级达到：</v>
      </c>
      <c r="L37" t="str">
        <f t="shared" si="5"/>
        <v>90</v>
      </c>
      <c r="M37" t="str">
        <f t="shared" si="3"/>
        <v>玩家等级达到：90</v>
      </c>
    </row>
    <row r="38" spans="1:13" x14ac:dyDescent="0.3">
      <c r="A38" s="7"/>
      <c r="B38">
        <v>10913</v>
      </c>
      <c r="C38">
        <v>9</v>
      </c>
      <c r="D38" t="s">
        <v>242</v>
      </c>
      <c r="E38" t="str">
        <f t="shared" si="0"/>
        <v>0|90</v>
      </c>
      <c r="F38" t="s">
        <v>116</v>
      </c>
      <c r="G38" s="6" t="s">
        <v>107</v>
      </c>
      <c r="H38" s="4">
        <v>2001</v>
      </c>
      <c r="I38" t="str">
        <f>VLOOKUP(C38,任务类型表!$C:$H,6,FALSE)</f>
        <v>玩家等级达到：</v>
      </c>
      <c r="K38" t="str">
        <f t="shared" si="4"/>
        <v>玩家等级达到：</v>
      </c>
      <c r="L38" t="str">
        <f t="shared" si="5"/>
        <v>90</v>
      </c>
      <c r="M38" t="str">
        <f t="shared" si="3"/>
        <v>玩家等级达到：90</v>
      </c>
    </row>
    <row r="39" spans="1:13" x14ac:dyDescent="0.3">
      <c r="A39" s="7"/>
      <c r="B39">
        <v>11001</v>
      </c>
      <c r="C39">
        <v>10</v>
      </c>
      <c r="D39" t="s">
        <v>243</v>
      </c>
      <c r="E39" t="str">
        <f t="shared" si="0"/>
        <v>0|10000</v>
      </c>
      <c r="F39" t="s">
        <v>60</v>
      </c>
      <c r="G39" s="6" t="s">
        <v>109</v>
      </c>
      <c r="H39" s="4">
        <v>2001</v>
      </c>
      <c r="I39" t="str">
        <f>VLOOKUP(C39,任务类型表!$C:$H,6,FALSE)</f>
        <v>玩家战力达到：</v>
      </c>
      <c r="K39" t="str">
        <f t="shared" si="4"/>
        <v>玩家战力达到：</v>
      </c>
      <c r="L39" t="str">
        <f t="shared" si="5"/>
        <v>10000</v>
      </c>
      <c r="M39" t="str">
        <f t="shared" si="3"/>
        <v>玩家战力达到：10000</v>
      </c>
    </row>
    <row r="40" spans="1:13" x14ac:dyDescent="0.3">
      <c r="A40" s="6"/>
      <c r="B40">
        <v>11002</v>
      </c>
      <c r="C40">
        <v>10</v>
      </c>
      <c r="D40" t="s">
        <v>244</v>
      </c>
      <c r="E40" t="str">
        <f t="shared" si="0"/>
        <v>0|30000</v>
      </c>
      <c r="F40" t="s">
        <v>60</v>
      </c>
      <c r="G40" s="6" t="s">
        <v>111</v>
      </c>
      <c r="H40" s="4">
        <v>2001</v>
      </c>
      <c r="I40" t="str">
        <f>VLOOKUP(C40,任务类型表!$C:$H,6,FALSE)</f>
        <v>玩家战力达到：</v>
      </c>
      <c r="K40" t="str">
        <f t="shared" si="4"/>
        <v>玩家战力达到：</v>
      </c>
      <c r="L40" t="str">
        <f t="shared" si="5"/>
        <v>30000</v>
      </c>
      <c r="M40" t="str">
        <f t="shared" si="3"/>
        <v>玩家战力达到：30000</v>
      </c>
    </row>
    <row r="41" spans="1:13" x14ac:dyDescent="0.3">
      <c r="A41" s="6"/>
      <c r="B41">
        <v>11004</v>
      </c>
      <c r="C41">
        <v>10</v>
      </c>
      <c r="D41" t="s">
        <v>245</v>
      </c>
      <c r="E41" t="str">
        <f t="shared" ref="E41:E79" si="6">SUBSTITUTE(D41,"#","|",1)</f>
        <v>0|100000</v>
      </c>
      <c r="F41" t="s">
        <v>60</v>
      </c>
      <c r="G41" s="6" t="s">
        <v>113</v>
      </c>
      <c r="H41" s="4">
        <v>2001</v>
      </c>
      <c r="I41" t="str">
        <f>VLOOKUP(C41,任务类型表!$C:$H,6,FALSE)</f>
        <v>玩家战力达到：</v>
      </c>
      <c r="K41" t="str">
        <f t="shared" si="4"/>
        <v>玩家战力达到：</v>
      </c>
      <c r="L41" t="str">
        <f t="shared" si="5"/>
        <v>100000</v>
      </c>
      <c r="M41" t="str">
        <f t="shared" ref="M41:M79" si="7">K41&amp;L41</f>
        <v>玩家战力达到：100000</v>
      </c>
    </row>
    <row r="42" spans="1:13" x14ac:dyDescent="0.3">
      <c r="A42" s="6"/>
      <c r="B42">
        <v>11007</v>
      </c>
      <c r="C42">
        <v>10</v>
      </c>
      <c r="D42" t="s">
        <v>246</v>
      </c>
      <c r="E42" t="str">
        <f t="shared" si="6"/>
        <v>0|200000</v>
      </c>
      <c r="F42" t="s">
        <v>60</v>
      </c>
      <c r="G42" s="6" t="s">
        <v>114</v>
      </c>
      <c r="H42" s="4">
        <v>2001</v>
      </c>
      <c r="I42" t="str">
        <f>VLOOKUP(C42,任务类型表!$C:$H,6,FALSE)</f>
        <v>玩家战力达到：</v>
      </c>
      <c r="K42" t="str">
        <f t="shared" si="4"/>
        <v>玩家战力达到：</v>
      </c>
      <c r="L42" t="str">
        <f t="shared" ref="L42:L79" si="8">RIGHT(D42,LEN(D42)-FIND("#",D42,1))</f>
        <v>200000</v>
      </c>
      <c r="M42" t="str">
        <f t="shared" si="7"/>
        <v>玩家战力达到：200000</v>
      </c>
    </row>
    <row r="43" spans="1:13" x14ac:dyDescent="0.3">
      <c r="A43" s="6"/>
      <c r="B43">
        <v>11009</v>
      </c>
      <c r="C43">
        <v>10</v>
      </c>
      <c r="D43" t="s">
        <v>243</v>
      </c>
      <c r="E43" t="str">
        <f t="shared" si="6"/>
        <v>0|10000</v>
      </c>
      <c r="F43" t="s">
        <v>60</v>
      </c>
      <c r="G43" s="6" t="s">
        <v>115</v>
      </c>
      <c r="H43" s="4">
        <v>2001</v>
      </c>
      <c r="I43" t="str">
        <f>VLOOKUP(C43,任务类型表!$C:$H,6,FALSE)</f>
        <v>玩家战力达到：</v>
      </c>
      <c r="K43" t="str">
        <f t="shared" si="4"/>
        <v>玩家战力达到：</v>
      </c>
      <c r="L43" t="str">
        <f t="shared" si="8"/>
        <v>10000</v>
      </c>
      <c r="M43" t="str">
        <f t="shared" si="7"/>
        <v>玩家战力达到：10000</v>
      </c>
    </row>
    <row r="44" spans="1:13" x14ac:dyDescent="0.3">
      <c r="A44" s="5"/>
      <c r="B44">
        <v>11010</v>
      </c>
      <c r="C44">
        <v>10</v>
      </c>
      <c r="D44" t="s">
        <v>244</v>
      </c>
      <c r="E44" t="str">
        <f t="shared" si="6"/>
        <v>0|30000</v>
      </c>
      <c r="F44" t="s">
        <v>60</v>
      </c>
      <c r="G44" s="6" t="s">
        <v>115</v>
      </c>
      <c r="H44" s="4">
        <v>2001</v>
      </c>
      <c r="I44" t="str">
        <f>VLOOKUP(C44,任务类型表!$C:$H,6,FALSE)</f>
        <v>玩家战力达到：</v>
      </c>
      <c r="K44" t="str">
        <f t="shared" si="4"/>
        <v>玩家战力达到：</v>
      </c>
      <c r="L44" t="str">
        <f t="shared" si="8"/>
        <v>30000</v>
      </c>
      <c r="M44" t="str">
        <f t="shared" si="7"/>
        <v>玩家战力达到：30000</v>
      </c>
    </row>
    <row r="45" spans="1:13" x14ac:dyDescent="0.3">
      <c r="A45" s="5"/>
      <c r="B45">
        <v>11012</v>
      </c>
      <c r="C45">
        <v>10</v>
      </c>
      <c r="D45" t="s">
        <v>245</v>
      </c>
      <c r="E45" t="str">
        <f t="shared" si="6"/>
        <v>0|100000</v>
      </c>
      <c r="F45" t="s">
        <v>60</v>
      </c>
      <c r="G45" s="6" t="s">
        <v>46</v>
      </c>
      <c r="H45" s="4">
        <v>2001</v>
      </c>
      <c r="I45" t="str">
        <f>VLOOKUP(C45,任务类型表!$C:$H,6,FALSE)</f>
        <v>玩家战力达到：</v>
      </c>
      <c r="K45" t="str">
        <f t="shared" si="4"/>
        <v>玩家战力达到：</v>
      </c>
      <c r="L45" t="str">
        <f t="shared" si="8"/>
        <v>100000</v>
      </c>
      <c r="M45" t="str">
        <f t="shared" si="7"/>
        <v>玩家战力达到：100000</v>
      </c>
    </row>
    <row r="46" spans="1:13" x14ac:dyDescent="0.3">
      <c r="A46" s="5"/>
      <c r="B46">
        <v>11015</v>
      </c>
      <c r="C46">
        <v>10</v>
      </c>
      <c r="D46" t="s">
        <v>246</v>
      </c>
      <c r="E46" t="str">
        <f t="shared" si="6"/>
        <v>0|200000</v>
      </c>
      <c r="F46" t="s">
        <v>60</v>
      </c>
      <c r="G46" s="6" t="s">
        <v>53</v>
      </c>
      <c r="H46" s="4">
        <v>2001</v>
      </c>
      <c r="I46" t="str">
        <f>VLOOKUP(C46,任务类型表!$C:$H,6,FALSE)</f>
        <v>玩家战力达到：</v>
      </c>
      <c r="K46" t="str">
        <f t="shared" si="4"/>
        <v>玩家战力达到：</v>
      </c>
      <c r="L46" t="str">
        <f t="shared" si="8"/>
        <v>200000</v>
      </c>
      <c r="M46" t="str">
        <f t="shared" si="7"/>
        <v>玩家战力达到：200000</v>
      </c>
    </row>
    <row r="47" spans="1:13" x14ac:dyDescent="0.3">
      <c r="A47" s="5"/>
      <c r="B47">
        <v>11204</v>
      </c>
      <c r="C47">
        <v>12</v>
      </c>
      <c r="D47" t="s">
        <v>236</v>
      </c>
      <c r="E47" t="str">
        <f t="shared" si="6"/>
        <v>0|5</v>
      </c>
      <c r="F47" t="s">
        <v>112</v>
      </c>
      <c r="G47" s="6" t="s">
        <v>61</v>
      </c>
      <c r="H47" s="4">
        <v>5001</v>
      </c>
      <c r="I47" t="str">
        <f>VLOOKUP(C47,任务类型表!$C:$H,6,FALSE)</f>
        <v>锻造炉等级达到：</v>
      </c>
      <c r="K47" t="str">
        <f t="shared" si="4"/>
        <v>锻造炉等级达到：</v>
      </c>
      <c r="L47" t="str">
        <f t="shared" si="8"/>
        <v>5</v>
      </c>
      <c r="M47" t="str">
        <f t="shared" si="7"/>
        <v>锻造炉等级达到：5</v>
      </c>
    </row>
    <row r="48" spans="1:13" x14ac:dyDescent="0.3">
      <c r="B48">
        <v>11207</v>
      </c>
      <c r="C48">
        <v>12</v>
      </c>
      <c r="D48" t="s">
        <v>247</v>
      </c>
      <c r="E48" t="str">
        <f t="shared" si="6"/>
        <v>0|15</v>
      </c>
      <c r="F48" t="s">
        <v>112</v>
      </c>
      <c r="G48" s="6" t="s">
        <v>69</v>
      </c>
      <c r="H48" s="4">
        <v>5001</v>
      </c>
      <c r="I48" t="str">
        <f>VLOOKUP(C48,任务类型表!$C:$H,6,FALSE)</f>
        <v>锻造炉等级达到：</v>
      </c>
      <c r="K48" t="str">
        <f t="shared" si="4"/>
        <v>锻造炉等级达到：</v>
      </c>
      <c r="L48" t="str">
        <f t="shared" si="8"/>
        <v>15</v>
      </c>
      <c r="M48" t="str">
        <f t="shared" si="7"/>
        <v>锻造炉等级达到：15</v>
      </c>
    </row>
    <row r="49" spans="2:13" x14ac:dyDescent="0.3">
      <c r="B49">
        <v>11212</v>
      </c>
      <c r="C49">
        <v>12</v>
      </c>
      <c r="D49" t="s">
        <v>236</v>
      </c>
      <c r="E49" t="str">
        <f t="shared" si="6"/>
        <v>0|5</v>
      </c>
      <c r="F49" t="s">
        <v>112</v>
      </c>
      <c r="G49" s="6" t="s">
        <v>77</v>
      </c>
      <c r="H49" s="4">
        <v>5001</v>
      </c>
      <c r="I49" t="str">
        <f>VLOOKUP(C49,任务类型表!$C:$H,6,FALSE)</f>
        <v>锻造炉等级达到：</v>
      </c>
      <c r="K49" t="str">
        <f t="shared" si="4"/>
        <v>锻造炉等级达到：</v>
      </c>
      <c r="L49" t="str">
        <f t="shared" si="8"/>
        <v>5</v>
      </c>
      <c r="M49" t="str">
        <f t="shared" si="7"/>
        <v>锻造炉等级达到：5</v>
      </c>
    </row>
    <row r="50" spans="2:13" x14ac:dyDescent="0.3">
      <c r="B50">
        <v>11214</v>
      </c>
      <c r="C50">
        <v>12</v>
      </c>
      <c r="D50" t="s">
        <v>247</v>
      </c>
      <c r="E50" t="str">
        <f t="shared" si="6"/>
        <v>0|15</v>
      </c>
      <c r="F50" t="s">
        <v>112</v>
      </c>
      <c r="G50" s="6" t="s">
        <v>83</v>
      </c>
      <c r="H50" s="4">
        <v>5001</v>
      </c>
      <c r="I50" t="str">
        <f>VLOOKUP(C50,任务类型表!$C:$H,6,FALSE)</f>
        <v>锻造炉等级达到：</v>
      </c>
      <c r="K50" t="str">
        <f t="shared" si="4"/>
        <v>锻造炉等级达到：</v>
      </c>
      <c r="L50" t="str">
        <f t="shared" si="8"/>
        <v>15</v>
      </c>
      <c r="M50" t="str">
        <f t="shared" si="7"/>
        <v>锻造炉等级达到：15</v>
      </c>
    </row>
    <row r="51" spans="2:13" x14ac:dyDescent="0.3">
      <c r="B51">
        <v>11302</v>
      </c>
      <c r="C51">
        <v>13</v>
      </c>
      <c r="D51" t="s">
        <v>248</v>
      </c>
      <c r="E51" t="str">
        <f t="shared" si="6"/>
        <v>2|15</v>
      </c>
      <c r="F51" t="s">
        <v>249</v>
      </c>
      <c r="G51" s="6" t="s">
        <v>88</v>
      </c>
      <c r="H51" s="4">
        <v>18001</v>
      </c>
      <c r="I51" t="str">
        <f>VLOOKUP(C51,任务类型表!$C:$H,6,FALSE)</f>
        <v>获得%s品质装备数量达到：</v>
      </c>
      <c r="J51">
        <f>--LEFT(D51,1)</f>
        <v>2</v>
      </c>
      <c r="K51" t="str">
        <f>IFERROR(SUBSTITUTE(I51,"%s",IF(J51=5,"橙色",IF(J51=4,"紫色",IF(J51=3,"蓝色","绿色"))),1),"")</f>
        <v>获得绿色品质装备数量达到：</v>
      </c>
      <c r="L51" t="str">
        <f t="shared" si="8"/>
        <v>15</v>
      </c>
      <c r="M51" t="str">
        <f t="shared" si="7"/>
        <v>获得绿色品质装备数量达到：15</v>
      </c>
    </row>
    <row r="52" spans="2:13" x14ac:dyDescent="0.3">
      <c r="B52">
        <v>11305</v>
      </c>
      <c r="C52">
        <v>13</v>
      </c>
      <c r="D52" t="s">
        <v>250</v>
      </c>
      <c r="E52" t="str">
        <f t="shared" si="6"/>
        <v>3|12</v>
      </c>
      <c r="F52" t="s">
        <v>249</v>
      </c>
      <c r="G52" s="6" t="s">
        <v>93</v>
      </c>
      <c r="H52" s="4">
        <v>18001</v>
      </c>
      <c r="I52" t="str">
        <f>VLOOKUP(C52,任务类型表!$C:$H,6,FALSE)</f>
        <v>获得%s品质装备数量达到：</v>
      </c>
      <c r="J52">
        <f t="shared" ref="J52:J58" si="9">--LEFT(D52,1)</f>
        <v>3</v>
      </c>
      <c r="K52" t="str">
        <f t="shared" ref="K52:K58" si="10">IFERROR(SUBSTITUTE(I52,"%s",IF(J52=5,"橙色",IF(J52=4,"紫色",IF(J52=3,"蓝色","绿色"))),1),"")</f>
        <v>获得蓝色品质装备数量达到：</v>
      </c>
      <c r="L52" t="str">
        <f t="shared" si="8"/>
        <v>12</v>
      </c>
      <c r="M52" t="str">
        <f t="shared" si="7"/>
        <v>获得蓝色品质装备数量达到：12</v>
      </c>
    </row>
    <row r="53" spans="2:13" x14ac:dyDescent="0.3">
      <c r="B53">
        <v>11306</v>
      </c>
      <c r="C53">
        <v>13</v>
      </c>
      <c r="D53" t="s">
        <v>251</v>
      </c>
      <c r="E53" t="str">
        <f t="shared" si="6"/>
        <v>4|8</v>
      </c>
      <c r="F53" t="s">
        <v>249</v>
      </c>
      <c r="G53" s="6" t="s">
        <v>96</v>
      </c>
      <c r="H53" s="4">
        <v>18001</v>
      </c>
      <c r="I53" t="str">
        <f>VLOOKUP(C53,任务类型表!$C:$H,6,FALSE)</f>
        <v>获得%s品质装备数量达到：</v>
      </c>
      <c r="J53">
        <f t="shared" si="9"/>
        <v>4</v>
      </c>
      <c r="K53" t="str">
        <f t="shared" si="10"/>
        <v>获得紫色品质装备数量达到：</v>
      </c>
      <c r="L53" t="str">
        <f t="shared" si="8"/>
        <v>8</v>
      </c>
      <c r="M53" t="str">
        <f t="shared" si="7"/>
        <v>获得紫色品质装备数量达到：8</v>
      </c>
    </row>
    <row r="54" spans="2:13" x14ac:dyDescent="0.3">
      <c r="B54">
        <v>11307</v>
      </c>
      <c r="C54">
        <v>13</v>
      </c>
      <c r="D54" t="s">
        <v>228</v>
      </c>
      <c r="E54" t="str">
        <f t="shared" si="6"/>
        <v>5|5</v>
      </c>
      <c r="F54" t="s">
        <v>249</v>
      </c>
      <c r="G54" s="6" t="s">
        <v>98</v>
      </c>
      <c r="H54" s="4">
        <v>18001</v>
      </c>
      <c r="I54" t="str">
        <f>VLOOKUP(C54,任务类型表!$C:$H,6,FALSE)</f>
        <v>获得%s品质装备数量达到：</v>
      </c>
      <c r="J54">
        <f t="shared" si="9"/>
        <v>5</v>
      </c>
      <c r="K54" t="str">
        <f t="shared" si="10"/>
        <v>获得橙色品质装备数量达到：</v>
      </c>
      <c r="L54" t="str">
        <f t="shared" si="8"/>
        <v>5</v>
      </c>
      <c r="M54" t="str">
        <f t="shared" si="7"/>
        <v>获得橙色品质装备数量达到：5</v>
      </c>
    </row>
    <row r="55" spans="2:13" x14ac:dyDescent="0.3">
      <c r="B55">
        <v>11309</v>
      </c>
      <c r="C55">
        <v>13</v>
      </c>
      <c r="D55" t="s">
        <v>248</v>
      </c>
      <c r="E55" t="str">
        <f t="shared" si="6"/>
        <v>2|15</v>
      </c>
      <c r="F55" t="s">
        <v>249</v>
      </c>
      <c r="G55" s="6" t="s">
        <v>101</v>
      </c>
      <c r="H55" s="4">
        <v>18001</v>
      </c>
      <c r="I55" t="str">
        <f>VLOOKUP(C55,任务类型表!$C:$H,6,FALSE)</f>
        <v>获得%s品质装备数量达到：</v>
      </c>
      <c r="J55">
        <f t="shared" si="9"/>
        <v>2</v>
      </c>
      <c r="K55" t="str">
        <f t="shared" si="10"/>
        <v>获得绿色品质装备数量达到：</v>
      </c>
      <c r="L55" t="str">
        <f t="shared" si="8"/>
        <v>15</v>
      </c>
      <c r="M55" t="str">
        <f t="shared" si="7"/>
        <v>获得绿色品质装备数量达到：15</v>
      </c>
    </row>
    <row r="56" spans="2:13" x14ac:dyDescent="0.3">
      <c r="B56">
        <v>11312</v>
      </c>
      <c r="C56">
        <v>13</v>
      </c>
      <c r="D56" t="s">
        <v>250</v>
      </c>
      <c r="E56" t="str">
        <f t="shared" si="6"/>
        <v>3|12</v>
      </c>
      <c r="F56" t="s">
        <v>249</v>
      </c>
      <c r="G56" s="6" t="s">
        <v>104</v>
      </c>
      <c r="H56" s="4">
        <v>18001</v>
      </c>
      <c r="I56" t="str">
        <f>VLOOKUP(C56,任务类型表!$C:$H,6,FALSE)</f>
        <v>获得%s品质装备数量达到：</v>
      </c>
      <c r="J56">
        <f t="shared" si="9"/>
        <v>3</v>
      </c>
      <c r="K56" t="str">
        <f t="shared" si="10"/>
        <v>获得蓝色品质装备数量达到：</v>
      </c>
      <c r="L56" t="str">
        <f t="shared" si="8"/>
        <v>12</v>
      </c>
      <c r="M56" t="str">
        <f t="shared" si="7"/>
        <v>获得蓝色品质装备数量达到：12</v>
      </c>
    </row>
    <row r="57" spans="2:13" x14ac:dyDescent="0.3">
      <c r="B57">
        <v>11313</v>
      </c>
      <c r="C57">
        <v>13</v>
      </c>
      <c r="D57" t="s">
        <v>251</v>
      </c>
      <c r="E57" t="str">
        <f t="shared" si="6"/>
        <v>4|8</v>
      </c>
      <c r="F57" t="s">
        <v>249</v>
      </c>
      <c r="G57" s="6" t="s">
        <v>107</v>
      </c>
      <c r="H57" s="4">
        <v>18001</v>
      </c>
      <c r="I57" t="str">
        <f>VLOOKUP(C57,任务类型表!$C:$H,6,FALSE)</f>
        <v>获得%s品质装备数量达到：</v>
      </c>
      <c r="J57">
        <f t="shared" si="9"/>
        <v>4</v>
      </c>
      <c r="K57" t="str">
        <f t="shared" si="10"/>
        <v>获得紫色品质装备数量达到：</v>
      </c>
      <c r="L57" t="str">
        <f t="shared" si="8"/>
        <v>8</v>
      </c>
      <c r="M57" t="str">
        <f t="shared" si="7"/>
        <v>获得紫色品质装备数量达到：8</v>
      </c>
    </row>
    <row r="58" spans="2:13" x14ac:dyDescent="0.3">
      <c r="B58">
        <v>11314</v>
      </c>
      <c r="C58">
        <v>13</v>
      </c>
      <c r="D58" t="s">
        <v>228</v>
      </c>
      <c r="E58" t="str">
        <f t="shared" si="6"/>
        <v>5|5</v>
      </c>
      <c r="F58" t="s">
        <v>249</v>
      </c>
      <c r="G58" s="6" t="s">
        <v>109</v>
      </c>
      <c r="H58" s="4">
        <v>18001</v>
      </c>
      <c r="I58" t="str">
        <f>VLOOKUP(C58,任务类型表!$C:$H,6,FALSE)</f>
        <v>获得%s品质装备数量达到：</v>
      </c>
      <c r="J58">
        <f t="shared" si="9"/>
        <v>5</v>
      </c>
      <c r="K58" t="str">
        <f t="shared" si="10"/>
        <v>获得橙色品质装备数量达到：</v>
      </c>
      <c r="L58" t="str">
        <f t="shared" si="8"/>
        <v>5</v>
      </c>
      <c r="M58" t="str">
        <f t="shared" si="7"/>
        <v>获得橙色品质装备数量达到：5</v>
      </c>
    </row>
    <row r="59" spans="2:13" x14ac:dyDescent="0.3">
      <c r="B59">
        <v>11401</v>
      </c>
      <c r="C59">
        <v>14</v>
      </c>
      <c r="D59" t="s">
        <v>252</v>
      </c>
      <c r="E59" t="str">
        <f t="shared" si="6"/>
        <v>102|1</v>
      </c>
      <c r="F59" t="s">
        <v>151</v>
      </c>
      <c r="G59" s="6" t="s">
        <v>111</v>
      </c>
      <c r="H59" s="4">
        <v>17001</v>
      </c>
      <c r="I59" t="str">
        <f>VLOOKUP(C59,任务类型表!$C:$H,6,FALSE)</f>
        <v>通关故事关卡：</v>
      </c>
      <c r="J59">
        <f>--LEFT(D59,3)</f>
        <v>102</v>
      </c>
      <c r="K59" t="str">
        <f t="shared" ref="K59:K79" si="11">IFERROR(SUBSTITUTE(I59,"%s",LEFT(D59,FIND("#",D59,1)-1),1),"")</f>
        <v>通关故事关卡：</v>
      </c>
      <c r="L59" s="8" t="str">
        <f>VLOOKUP(J59,[1]ChallengeConfig!$B:$C,2,FALSE)</f>
        <v>三途津</v>
      </c>
      <c r="M59" t="str">
        <f t="shared" si="7"/>
        <v>通关故事关卡：三途津</v>
      </c>
    </row>
    <row r="60" spans="2:13" x14ac:dyDescent="0.3">
      <c r="B60">
        <v>11406</v>
      </c>
      <c r="C60">
        <v>14</v>
      </c>
      <c r="D60" t="s">
        <v>253</v>
      </c>
      <c r="E60" t="str">
        <f t="shared" si="6"/>
        <v>115|1</v>
      </c>
      <c r="F60" t="s">
        <v>151</v>
      </c>
      <c r="G60" s="6" t="s">
        <v>113</v>
      </c>
      <c r="H60" s="4">
        <v>17001</v>
      </c>
      <c r="I60" t="str">
        <f>VLOOKUP(C60,任务类型表!$C:$H,6,FALSE)</f>
        <v>通关故事关卡：</v>
      </c>
      <c r="J60">
        <f t="shared" ref="J60:J70" si="12">--LEFT(D60,3)</f>
        <v>115</v>
      </c>
      <c r="K60" t="str">
        <f t="shared" si="11"/>
        <v>通关故事关卡：</v>
      </c>
      <c r="L60" s="8" t="str">
        <f>VLOOKUP(J60,[1]ChallengeConfig!$B:$C,2,FALSE)</f>
        <v>大业</v>
      </c>
      <c r="M60" t="str">
        <f t="shared" ref="M60:M70" si="13">K60&amp;L60</f>
        <v>通关故事关卡：大业</v>
      </c>
    </row>
    <row r="61" spans="2:13" x14ac:dyDescent="0.3">
      <c r="B61">
        <v>11409</v>
      </c>
      <c r="C61">
        <v>14</v>
      </c>
      <c r="D61" t="s">
        <v>254</v>
      </c>
      <c r="E61" t="str">
        <f t="shared" si="6"/>
        <v>110|1</v>
      </c>
      <c r="F61" t="s">
        <v>151</v>
      </c>
      <c r="G61" s="6" t="s">
        <v>114</v>
      </c>
      <c r="H61" s="4">
        <v>17001</v>
      </c>
      <c r="I61" t="str">
        <f>VLOOKUP(C61,任务类型表!$C:$H,6,FALSE)</f>
        <v>通关故事关卡：</v>
      </c>
      <c r="J61">
        <f t="shared" si="12"/>
        <v>110</v>
      </c>
      <c r="K61" t="str">
        <f t="shared" si="11"/>
        <v>通关故事关卡：</v>
      </c>
      <c r="L61" s="8" t="str">
        <f>VLOOKUP(J61,[1]ChallengeConfig!$B:$C,2,FALSE)</f>
        <v>地堡</v>
      </c>
      <c r="M61" t="str">
        <f t="shared" si="13"/>
        <v>通关故事关卡：地堡</v>
      </c>
    </row>
    <row r="62" spans="2:13" x14ac:dyDescent="0.3">
      <c r="B62">
        <v>11413</v>
      </c>
      <c r="C62">
        <v>14</v>
      </c>
      <c r="D62" t="s">
        <v>253</v>
      </c>
      <c r="E62" t="str">
        <f t="shared" si="6"/>
        <v>115|1</v>
      </c>
      <c r="F62" t="s">
        <v>151</v>
      </c>
      <c r="G62" s="6" t="s">
        <v>115</v>
      </c>
      <c r="H62" s="4">
        <v>17001</v>
      </c>
      <c r="I62" t="str">
        <f>VLOOKUP(C62,任务类型表!$C:$H,6,FALSE)</f>
        <v>通关故事关卡：</v>
      </c>
      <c r="J62">
        <f t="shared" si="12"/>
        <v>115</v>
      </c>
      <c r="K62" t="str">
        <f t="shared" si="11"/>
        <v>通关故事关卡：</v>
      </c>
      <c r="L62" s="8" t="str">
        <f>VLOOKUP(J62,[1]ChallengeConfig!$B:$C,2,FALSE)</f>
        <v>大业</v>
      </c>
      <c r="M62" t="str">
        <f t="shared" si="13"/>
        <v>通关故事关卡：大业</v>
      </c>
    </row>
    <row r="63" spans="2:13" x14ac:dyDescent="0.3">
      <c r="B63">
        <v>11602</v>
      </c>
      <c r="C63">
        <v>16</v>
      </c>
      <c r="D63" t="s">
        <v>255</v>
      </c>
      <c r="E63" t="str">
        <f t="shared" si="6"/>
        <v>202|1</v>
      </c>
      <c r="F63" t="s">
        <v>82</v>
      </c>
      <c r="G63" s="6" t="s">
        <v>46</v>
      </c>
      <c r="H63" s="4">
        <v>17001</v>
      </c>
      <c r="I63" t="str">
        <f>VLOOKUP(C63,任务类型表!$C:$H,6,FALSE)</f>
        <v>通关难度%s英雄副本：</v>
      </c>
      <c r="J63">
        <f t="shared" si="12"/>
        <v>202</v>
      </c>
      <c r="K63" t="str">
        <f t="shared" si="11"/>
        <v>通关难度202英雄副本：</v>
      </c>
      <c r="L63" s="8" t="str">
        <f>VLOOKUP(J63,[1]ChallengeConfig!$B:$C,2,FALSE)</f>
        <v>英雄副本2</v>
      </c>
      <c r="M63" t="str">
        <f t="shared" si="13"/>
        <v>通关难度202英雄副本：英雄副本2</v>
      </c>
    </row>
    <row r="64" spans="2:13" x14ac:dyDescent="0.3">
      <c r="B64">
        <v>11603</v>
      </c>
      <c r="C64">
        <v>16</v>
      </c>
      <c r="D64" t="s">
        <v>256</v>
      </c>
      <c r="E64" t="str">
        <f t="shared" si="6"/>
        <v>203|1</v>
      </c>
      <c r="F64" t="s">
        <v>82</v>
      </c>
      <c r="G64" s="6" t="s">
        <v>53</v>
      </c>
      <c r="H64" s="4">
        <v>17001</v>
      </c>
      <c r="I64" t="str">
        <f>VLOOKUP(C64,任务类型表!$C:$H,6,FALSE)</f>
        <v>通关难度%s英雄副本：</v>
      </c>
      <c r="J64">
        <f t="shared" si="12"/>
        <v>203</v>
      </c>
      <c r="K64" t="str">
        <f t="shared" si="11"/>
        <v>通关难度203英雄副本：</v>
      </c>
      <c r="L64" s="8" t="str">
        <f>VLOOKUP(J64,[1]ChallengeConfig!$B:$C,2,FALSE)</f>
        <v>英雄副本3</v>
      </c>
      <c r="M64" t="str">
        <f t="shared" si="13"/>
        <v>通关难度203英雄副本：英雄副本3</v>
      </c>
    </row>
    <row r="65" spans="2:13" x14ac:dyDescent="0.3">
      <c r="B65">
        <v>11605</v>
      </c>
      <c r="C65">
        <v>16</v>
      </c>
      <c r="D65" t="s">
        <v>257</v>
      </c>
      <c r="E65" t="str">
        <f t="shared" si="6"/>
        <v>206|1</v>
      </c>
      <c r="F65" t="s">
        <v>82</v>
      </c>
      <c r="G65" s="6" t="s">
        <v>61</v>
      </c>
      <c r="H65" s="4">
        <v>17001</v>
      </c>
      <c r="I65" t="str">
        <f>VLOOKUP(C65,任务类型表!$C:$H,6,FALSE)</f>
        <v>通关难度%s英雄副本：</v>
      </c>
      <c r="J65">
        <f t="shared" si="12"/>
        <v>206</v>
      </c>
      <c r="K65" t="str">
        <f t="shared" si="11"/>
        <v>通关难度206英雄副本：</v>
      </c>
      <c r="L65" s="8" t="str">
        <f>VLOOKUP(J65,[1]ChallengeConfig!$B:$C,2,FALSE)</f>
        <v>英雄副本6</v>
      </c>
      <c r="M65" t="str">
        <f t="shared" si="13"/>
        <v>通关难度206英雄副本：英雄副本6</v>
      </c>
    </row>
    <row r="66" spans="2:13" x14ac:dyDescent="0.3">
      <c r="B66">
        <v>11608</v>
      </c>
      <c r="C66">
        <v>16</v>
      </c>
      <c r="D66" t="s">
        <v>258</v>
      </c>
      <c r="E66" t="str">
        <f t="shared" si="6"/>
        <v>209|1</v>
      </c>
      <c r="F66" t="s">
        <v>82</v>
      </c>
      <c r="G66" s="6" t="s">
        <v>69</v>
      </c>
      <c r="H66" s="4">
        <v>17001</v>
      </c>
      <c r="I66" t="str">
        <f>VLOOKUP(C66,任务类型表!$C:$H,6,FALSE)</f>
        <v>通关难度%s英雄副本：</v>
      </c>
      <c r="J66">
        <f t="shared" si="12"/>
        <v>209</v>
      </c>
      <c r="K66" t="str">
        <f t="shared" si="11"/>
        <v>通关难度209英雄副本：</v>
      </c>
      <c r="L66" s="8" t="str">
        <f>VLOOKUP(J66,[1]ChallengeConfig!$B:$C,2,FALSE)</f>
        <v>英雄副本9</v>
      </c>
      <c r="M66" t="str">
        <f t="shared" si="13"/>
        <v>通关难度209英雄副本：英雄副本9</v>
      </c>
    </row>
    <row r="67" spans="2:13" x14ac:dyDescent="0.3">
      <c r="B67">
        <v>11610</v>
      </c>
      <c r="C67">
        <v>16</v>
      </c>
      <c r="D67" t="s">
        <v>255</v>
      </c>
      <c r="E67" t="str">
        <f t="shared" si="6"/>
        <v>202|1</v>
      </c>
      <c r="F67" t="s">
        <v>82</v>
      </c>
      <c r="G67" s="6" t="s">
        <v>77</v>
      </c>
      <c r="H67" s="4">
        <v>17001</v>
      </c>
      <c r="I67" t="str">
        <f>VLOOKUP(C67,任务类型表!$C:$H,6,FALSE)</f>
        <v>通关难度%s英雄副本：</v>
      </c>
      <c r="J67">
        <f t="shared" si="12"/>
        <v>202</v>
      </c>
      <c r="K67" t="str">
        <f t="shared" si="11"/>
        <v>通关难度202英雄副本：</v>
      </c>
      <c r="L67" s="8" t="str">
        <f>VLOOKUP(J67,[1]ChallengeConfig!$B:$C,2,FALSE)</f>
        <v>英雄副本2</v>
      </c>
      <c r="M67" t="str">
        <f t="shared" si="13"/>
        <v>通关难度202英雄副本：英雄副本2</v>
      </c>
    </row>
    <row r="68" spans="2:13" x14ac:dyDescent="0.3">
      <c r="B68">
        <v>11611</v>
      </c>
      <c r="C68">
        <v>16</v>
      </c>
      <c r="D68" t="s">
        <v>256</v>
      </c>
      <c r="E68" t="str">
        <f t="shared" si="6"/>
        <v>203|1</v>
      </c>
      <c r="F68" t="s">
        <v>82</v>
      </c>
      <c r="G68" s="6" t="s">
        <v>83</v>
      </c>
      <c r="H68" s="4">
        <v>17001</v>
      </c>
      <c r="I68" t="str">
        <f>VLOOKUP(C68,任务类型表!$C:$H,6,FALSE)</f>
        <v>通关难度%s英雄副本：</v>
      </c>
      <c r="J68">
        <f t="shared" si="12"/>
        <v>203</v>
      </c>
      <c r="K68" t="str">
        <f t="shared" si="11"/>
        <v>通关难度203英雄副本：</v>
      </c>
      <c r="L68" s="8" t="str">
        <f>VLOOKUP(J68,[1]ChallengeConfig!$B:$C,2,FALSE)</f>
        <v>英雄副本3</v>
      </c>
      <c r="M68" t="str">
        <f t="shared" si="13"/>
        <v>通关难度203英雄副本：英雄副本3</v>
      </c>
    </row>
    <row r="69" spans="2:13" x14ac:dyDescent="0.3">
      <c r="B69">
        <v>11612</v>
      </c>
      <c r="C69">
        <v>16</v>
      </c>
      <c r="D69" t="s">
        <v>257</v>
      </c>
      <c r="E69" t="str">
        <f t="shared" si="6"/>
        <v>206|1</v>
      </c>
      <c r="F69" t="s">
        <v>82</v>
      </c>
      <c r="G69" s="6" t="s">
        <v>88</v>
      </c>
      <c r="H69" s="4">
        <v>17001</v>
      </c>
      <c r="I69" t="str">
        <f>VLOOKUP(C69,任务类型表!$C:$H,6,FALSE)</f>
        <v>通关难度%s英雄副本：</v>
      </c>
      <c r="J69">
        <f t="shared" si="12"/>
        <v>206</v>
      </c>
      <c r="K69" t="str">
        <f t="shared" si="11"/>
        <v>通关难度206英雄副本：</v>
      </c>
      <c r="L69" s="8" t="str">
        <f>VLOOKUP(J69,[1]ChallengeConfig!$B:$C,2,FALSE)</f>
        <v>英雄副本6</v>
      </c>
      <c r="M69" t="str">
        <f t="shared" si="13"/>
        <v>通关难度206英雄副本：英雄副本6</v>
      </c>
    </row>
    <row r="70" spans="2:13" x14ac:dyDescent="0.3">
      <c r="B70">
        <v>11615</v>
      </c>
      <c r="C70">
        <v>16</v>
      </c>
      <c r="D70" t="s">
        <v>258</v>
      </c>
      <c r="E70" t="str">
        <f t="shared" si="6"/>
        <v>209|1</v>
      </c>
      <c r="F70" t="s">
        <v>82</v>
      </c>
      <c r="G70" s="6" t="s">
        <v>93</v>
      </c>
      <c r="H70" s="4">
        <v>17001</v>
      </c>
      <c r="I70" t="str">
        <f>VLOOKUP(C70,任务类型表!$C:$H,6,FALSE)</f>
        <v>通关难度%s英雄副本：</v>
      </c>
      <c r="J70">
        <f t="shared" si="12"/>
        <v>209</v>
      </c>
      <c r="K70" t="str">
        <f t="shared" si="11"/>
        <v>通关难度209英雄副本：</v>
      </c>
      <c r="L70" s="8" t="str">
        <f>VLOOKUP(J70,[1]ChallengeConfig!$B:$C,2,FALSE)</f>
        <v>英雄副本9</v>
      </c>
      <c r="M70" t="str">
        <f t="shared" si="13"/>
        <v>通关难度209英雄副本：英雄副本9</v>
      </c>
    </row>
    <row r="71" spans="2:13" x14ac:dyDescent="0.3">
      <c r="B71">
        <v>11704</v>
      </c>
      <c r="C71">
        <v>17</v>
      </c>
      <c r="D71" t="s">
        <v>259</v>
      </c>
      <c r="E71" t="str">
        <f t="shared" si="6"/>
        <v>0|8</v>
      </c>
      <c r="F71" t="s">
        <v>110</v>
      </c>
      <c r="G71" s="6" t="s">
        <v>96</v>
      </c>
      <c r="H71" s="4">
        <v>7001</v>
      </c>
      <c r="I71" t="str">
        <f>VLOOKUP(C71,任务类型表!$C:$H,6,FALSE)</f>
        <v>外敌入侵击杀次数达到：</v>
      </c>
      <c r="K71" t="str">
        <f t="shared" si="11"/>
        <v>外敌入侵击杀次数达到：</v>
      </c>
      <c r="L71" t="str">
        <f t="shared" si="8"/>
        <v>8</v>
      </c>
      <c r="M71" t="str">
        <f t="shared" si="7"/>
        <v>外敌入侵击杀次数达到：8</v>
      </c>
    </row>
    <row r="72" spans="2:13" x14ac:dyDescent="0.3">
      <c r="B72">
        <v>11706</v>
      </c>
      <c r="C72">
        <v>17</v>
      </c>
      <c r="D72" t="s">
        <v>226</v>
      </c>
      <c r="E72" t="str">
        <f t="shared" si="6"/>
        <v>0|50</v>
      </c>
      <c r="F72" t="s">
        <v>110</v>
      </c>
      <c r="G72" s="6" t="s">
        <v>98</v>
      </c>
      <c r="H72" s="4">
        <v>7001</v>
      </c>
      <c r="I72" t="str">
        <f>VLOOKUP(C72,任务类型表!$C:$H,6,FALSE)</f>
        <v>外敌入侵击杀次数达到：</v>
      </c>
      <c r="K72" t="str">
        <f t="shared" si="11"/>
        <v>外敌入侵击杀次数达到：</v>
      </c>
      <c r="L72" t="str">
        <f t="shared" si="8"/>
        <v>50</v>
      </c>
      <c r="M72" t="str">
        <f t="shared" si="7"/>
        <v>外敌入侵击杀次数达到：50</v>
      </c>
    </row>
    <row r="73" spans="2:13" x14ac:dyDescent="0.3">
      <c r="B73">
        <v>11711</v>
      </c>
      <c r="C73">
        <v>17</v>
      </c>
      <c r="D73" t="s">
        <v>259</v>
      </c>
      <c r="E73" t="str">
        <f t="shared" si="6"/>
        <v>0|8</v>
      </c>
      <c r="F73" t="s">
        <v>110</v>
      </c>
      <c r="G73" s="6" t="s">
        <v>101</v>
      </c>
      <c r="H73" s="4">
        <v>7001</v>
      </c>
      <c r="I73" t="str">
        <f>VLOOKUP(C73,任务类型表!$C:$H,6,FALSE)</f>
        <v>外敌入侵击杀次数达到：</v>
      </c>
      <c r="K73" t="str">
        <f t="shared" si="11"/>
        <v>外敌入侵击杀次数达到：</v>
      </c>
      <c r="L73" t="str">
        <f t="shared" si="8"/>
        <v>8</v>
      </c>
      <c r="M73" t="str">
        <f t="shared" si="7"/>
        <v>外敌入侵击杀次数达到：8</v>
      </c>
    </row>
    <row r="74" spans="2:13" x14ac:dyDescent="0.3">
      <c r="B74">
        <v>11714</v>
      </c>
      <c r="C74">
        <v>17</v>
      </c>
      <c r="D74" t="s">
        <v>226</v>
      </c>
      <c r="E74" t="str">
        <f t="shared" si="6"/>
        <v>0|50</v>
      </c>
      <c r="F74" t="s">
        <v>110</v>
      </c>
      <c r="G74" s="6" t="s">
        <v>104</v>
      </c>
      <c r="H74" s="4">
        <v>7001</v>
      </c>
      <c r="I74" t="str">
        <f>VLOOKUP(C74,任务类型表!$C:$H,6,FALSE)</f>
        <v>外敌入侵击杀次数达到：</v>
      </c>
      <c r="K74" t="str">
        <f t="shared" si="11"/>
        <v>外敌入侵击杀次数达到：</v>
      </c>
      <c r="L74" t="str">
        <f t="shared" si="8"/>
        <v>50</v>
      </c>
      <c r="M74" t="str">
        <f t="shared" si="7"/>
        <v>外敌入侵击杀次数达到：50</v>
      </c>
    </row>
    <row r="75" spans="2:13" x14ac:dyDescent="0.3">
      <c r="B75">
        <v>11808</v>
      </c>
      <c r="C75">
        <v>18</v>
      </c>
      <c r="D75" t="s">
        <v>260</v>
      </c>
      <c r="E75" t="str">
        <f t="shared" si="6"/>
        <v>0|300</v>
      </c>
      <c r="F75" t="s">
        <v>120</v>
      </c>
      <c r="G75" s="6" t="s">
        <v>107</v>
      </c>
      <c r="H75" s="4">
        <v>21001</v>
      </c>
      <c r="I75" t="str">
        <f>VLOOKUP(C75,任务类型表!$C:$H,6,FALSE)</f>
        <v>累计抽取秘盒次数达到：</v>
      </c>
      <c r="K75" t="str">
        <f t="shared" si="11"/>
        <v>累计抽取秘盒次数达到：</v>
      </c>
      <c r="L75" t="str">
        <f t="shared" si="8"/>
        <v>300</v>
      </c>
      <c r="M75" t="str">
        <f t="shared" si="7"/>
        <v>累计抽取秘盒次数达到：300</v>
      </c>
    </row>
    <row r="76" spans="2:13" x14ac:dyDescent="0.3">
      <c r="B76">
        <v>11903</v>
      </c>
      <c r="C76">
        <v>19</v>
      </c>
      <c r="D76" t="s">
        <v>261</v>
      </c>
      <c r="E76" t="str">
        <f t="shared" si="6"/>
        <v>5000|1</v>
      </c>
      <c r="F76" t="s">
        <v>262</v>
      </c>
      <c r="G76" s="6" t="s">
        <v>109</v>
      </c>
      <c r="H76" s="4">
        <v>18001</v>
      </c>
      <c r="I76" t="str">
        <f>VLOOKUP(C76,任务类型表!$C:$H,6,FALSE)</f>
        <v>获得%s战力的装备件数达到：</v>
      </c>
      <c r="K76" t="str">
        <f t="shared" si="11"/>
        <v>获得5000战力的装备件数达到：</v>
      </c>
      <c r="L76" t="str">
        <f t="shared" si="8"/>
        <v>1</v>
      </c>
      <c r="M76" t="str">
        <f t="shared" si="7"/>
        <v>获得5000战力的装备件数达到：1</v>
      </c>
    </row>
    <row r="77" spans="2:13" x14ac:dyDescent="0.3">
      <c r="B77">
        <v>11908</v>
      </c>
      <c r="C77">
        <v>19</v>
      </c>
      <c r="D77" t="s">
        <v>263</v>
      </c>
      <c r="E77" t="str">
        <f t="shared" si="6"/>
        <v>10000|8</v>
      </c>
      <c r="F77" t="s">
        <v>262</v>
      </c>
      <c r="G77" s="6" t="s">
        <v>111</v>
      </c>
      <c r="H77" s="4">
        <v>18001</v>
      </c>
      <c r="I77" t="str">
        <f>VLOOKUP(C77,任务类型表!$C:$H,6,FALSE)</f>
        <v>获得%s战力的装备件数达到：</v>
      </c>
      <c r="K77" t="str">
        <f t="shared" si="11"/>
        <v>获得10000战力的装备件数达到：</v>
      </c>
      <c r="L77" t="str">
        <f t="shared" si="8"/>
        <v>8</v>
      </c>
      <c r="M77" t="str">
        <f t="shared" si="7"/>
        <v>获得10000战力的装备件数达到：8</v>
      </c>
    </row>
    <row r="78" spans="2:13" x14ac:dyDescent="0.3">
      <c r="B78">
        <v>11910</v>
      </c>
      <c r="C78">
        <v>19</v>
      </c>
      <c r="D78" t="s">
        <v>261</v>
      </c>
      <c r="E78" t="str">
        <f t="shared" si="6"/>
        <v>5000|1</v>
      </c>
      <c r="F78" t="s">
        <v>262</v>
      </c>
      <c r="G78" s="6" t="s">
        <v>113</v>
      </c>
      <c r="H78" s="4">
        <v>18001</v>
      </c>
      <c r="I78" t="str">
        <f>VLOOKUP(C78,任务类型表!$C:$H,6,FALSE)</f>
        <v>获得%s战力的装备件数达到：</v>
      </c>
      <c r="K78" t="str">
        <f t="shared" si="11"/>
        <v>获得5000战力的装备件数达到：</v>
      </c>
      <c r="L78" t="str">
        <f t="shared" si="8"/>
        <v>1</v>
      </c>
      <c r="M78" t="str">
        <f t="shared" si="7"/>
        <v>获得5000战力的装备件数达到：1</v>
      </c>
    </row>
    <row r="79" spans="2:13" x14ac:dyDescent="0.3">
      <c r="B79">
        <v>11915</v>
      </c>
      <c r="C79">
        <v>19</v>
      </c>
      <c r="D79" t="s">
        <v>263</v>
      </c>
      <c r="E79" t="str">
        <f t="shared" si="6"/>
        <v>10000|8</v>
      </c>
      <c r="F79" t="s">
        <v>262</v>
      </c>
      <c r="G79" s="6" t="s">
        <v>114</v>
      </c>
      <c r="H79" s="4">
        <v>18001</v>
      </c>
      <c r="I79" t="str">
        <f>VLOOKUP(C79,任务类型表!$C:$H,6,FALSE)</f>
        <v>获得%s战力的装备件数达到：</v>
      </c>
      <c r="K79" t="str">
        <f t="shared" si="11"/>
        <v>获得10000战力的装备件数达到：</v>
      </c>
      <c r="L79" t="str">
        <f t="shared" si="8"/>
        <v>8</v>
      </c>
      <c r="M79" t="str">
        <f t="shared" si="7"/>
        <v>获得10000战力的装备件数达到：8</v>
      </c>
    </row>
  </sheetData>
  <phoneticPr fontId="8" type="noConversion"/>
  <pageMargins left="0.75" right="0.75" top="1" bottom="1" header="0.51180555555555596" footer="0.51180555555555596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TaskConfig</vt:lpstr>
      <vt:lpstr>Sheet1</vt:lpstr>
      <vt:lpstr>任务类型表</vt:lpstr>
      <vt:lpstr>任务数值表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as</cp:lastModifiedBy>
  <dcterms:created xsi:type="dcterms:W3CDTF">2019-01-24T06:10:00Z</dcterms:created>
  <dcterms:modified xsi:type="dcterms:W3CDTF">2020-07-17T13:34:34Z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