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8A0B908B-C49F-4CF0-8A62-9FE1CC62222D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DialRewardConfig" sheetId="1" r:id="rId1"/>
    <sheet name="Sheet1" sheetId="2" r:id="rId2"/>
  </sheets>
  <externalReferences>
    <externalReference r:id="rId3"/>
  </externalReferences>
  <definedNames>
    <definedName name="_xlnm._FilterDatabase" localSheetId="0" hidden="1">DialRewardConfig!$A$1:$K$70</definedName>
    <definedName name="权重总和">[1]概念汇总!$Y$12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73" i="2" l="1"/>
  <c r="R73" i="2"/>
  <c r="Q73" i="2"/>
  <c r="O73" i="2"/>
  <c r="S72" i="2"/>
  <c r="R72" i="2"/>
  <c r="Q72" i="2"/>
  <c r="O72" i="2"/>
  <c r="S71" i="2"/>
  <c r="R71" i="2"/>
  <c r="Q71" i="2"/>
  <c r="O71" i="2"/>
  <c r="S70" i="2"/>
  <c r="R70" i="2"/>
  <c r="Q70" i="2"/>
  <c r="O70" i="2"/>
  <c r="S69" i="2"/>
  <c r="R69" i="2"/>
  <c r="Q69" i="2"/>
  <c r="O69" i="2"/>
  <c r="S68" i="2"/>
  <c r="R68" i="2"/>
  <c r="Q68" i="2"/>
  <c r="O68" i="2"/>
  <c r="S67" i="2"/>
  <c r="R67" i="2"/>
  <c r="Q67" i="2"/>
  <c r="O67" i="2"/>
  <c r="S66" i="2"/>
  <c r="R66" i="2"/>
  <c r="Q66" i="2"/>
  <c r="O66" i="2"/>
  <c r="S65" i="2"/>
  <c r="R65" i="2"/>
  <c r="Q65" i="2"/>
  <c r="O65" i="2"/>
  <c r="S64" i="2"/>
  <c r="R64" i="2"/>
  <c r="Q64" i="2"/>
  <c r="O64" i="2"/>
  <c r="S63" i="2"/>
  <c r="R63" i="2"/>
  <c r="Q63" i="2"/>
  <c r="O63" i="2"/>
  <c r="S62" i="2"/>
  <c r="R62" i="2"/>
  <c r="Q62" i="2"/>
  <c r="O62" i="2"/>
  <c r="S61" i="2"/>
  <c r="R61" i="2"/>
  <c r="Q61" i="2"/>
  <c r="O61" i="2"/>
  <c r="S60" i="2"/>
  <c r="R60" i="2"/>
  <c r="Q60" i="2"/>
  <c r="O60" i="2"/>
  <c r="S59" i="2"/>
  <c r="R59" i="2"/>
  <c r="Q59" i="2"/>
  <c r="O59" i="2"/>
  <c r="S58" i="2"/>
  <c r="R58" i="2"/>
  <c r="Q58" i="2"/>
  <c r="O58" i="2"/>
  <c r="S57" i="2"/>
  <c r="R57" i="2"/>
  <c r="Q57" i="2"/>
  <c r="O57" i="2"/>
  <c r="S56" i="2"/>
  <c r="R56" i="2"/>
  <c r="Q56" i="2"/>
  <c r="O56" i="2"/>
  <c r="S55" i="2"/>
  <c r="R55" i="2"/>
  <c r="Q55" i="2"/>
  <c r="O55" i="2"/>
  <c r="S54" i="2"/>
  <c r="R54" i="2"/>
  <c r="Q54" i="2"/>
  <c r="O54" i="2"/>
  <c r="S53" i="2"/>
  <c r="R53" i="2"/>
  <c r="Q53" i="2"/>
  <c r="P53" i="2"/>
  <c r="O53" i="2"/>
  <c r="S52" i="2"/>
  <c r="R52" i="2"/>
  <c r="Q52" i="2"/>
  <c r="P52" i="2"/>
  <c r="O52" i="2"/>
  <c r="S51" i="2"/>
  <c r="R51" i="2"/>
  <c r="Q51" i="2"/>
  <c r="P51" i="2"/>
  <c r="O51" i="2"/>
  <c r="S50" i="2"/>
  <c r="R50" i="2"/>
  <c r="Q50" i="2"/>
  <c r="P50" i="2"/>
  <c r="O50" i="2"/>
  <c r="S49" i="2"/>
  <c r="R49" i="2"/>
  <c r="Q49" i="2"/>
  <c r="O49" i="2"/>
  <c r="S48" i="2"/>
  <c r="R48" i="2"/>
  <c r="Q48" i="2"/>
  <c r="P48" i="2"/>
  <c r="O48" i="2"/>
  <c r="S47" i="2"/>
  <c r="R47" i="2"/>
  <c r="Q47" i="2"/>
  <c r="P47" i="2"/>
  <c r="O47" i="2"/>
  <c r="S46" i="2"/>
  <c r="R46" i="2"/>
  <c r="Q46" i="2"/>
  <c r="P46" i="2"/>
  <c r="O46" i="2"/>
  <c r="S45" i="2"/>
  <c r="R45" i="2"/>
  <c r="Q45" i="2"/>
  <c r="P45" i="2"/>
  <c r="O45" i="2"/>
  <c r="S44" i="2"/>
  <c r="R44" i="2"/>
  <c r="Q44" i="2"/>
  <c r="O44" i="2"/>
  <c r="S43" i="2"/>
  <c r="R43" i="2"/>
  <c r="J31" i="2" s="1"/>
  <c r="Q43" i="2"/>
  <c r="N43" i="2" s="1"/>
  <c r="O43" i="2"/>
  <c r="S42" i="2"/>
  <c r="R42" i="2"/>
  <c r="Q42" i="2"/>
  <c r="O42" i="2"/>
  <c r="S41" i="2"/>
  <c r="R41" i="2"/>
  <c r="Q41" i="2"/>
  <c r="O41" i="2"/>
  <c r="S40" i="2"/>
  <c r="R40" i="2"/>
  <c r="Q40" i="2"/>
  <c r="O40" i="2"/>
  <c r="S39" i="2"/>
  <c r="R39" i="2"/>
  <c r="J29" i="2" s="1"/>
  <c r="Q39" i="2"/>
  <c r="N39" i="2" s="1"/>
  <c r="O39" i="2"/>
  <c r="S38" i="2"/>
  <c r="R38" i="2"/>
  <c r="Q38" i="2"/>
  <c r="O38" i="2"/>
  <c r="S37" i="2"/>
  <c r="R37" i="2"/>
  <c r="Q37" i="2"/>
  <c r="N37" i="2" s="1"/>
  <c r="N38" i="2" s="1"/>
  <c r="O37" i="2"/>
  <c r="S36" i="2"/>
  <c r="R36" i="2"/>
  <c r="Q36" i="2"/>
  <c r="O36" i="2"/>
  <c r="S35" i="2"/>
  <c r="R35" i="2"/>
  <c r="Q35" i="2"/>
  <c r="O35" i="2"/>
  <c r="S34" i="2"/>
  <c r="R34" i="2"/>
  <c r="Q34" i="2"/>
  <c r="O34" i="2"/>
  <c r="S33" i="2"/>
  <c r="R33" i="2"/>
  <c r="Q33" i="2"/>
  <c r="O33" i="2"/>
  <c r="S32" i="2"/>
  <c r="R32" i="2"/>
  <c r="Q32" i="2"/>
  <c r="O32" i="2"/>
  <c r="S31" i="2"/>
  <c r="R31" i="2"/>
  <c r="Q31" i="2"/>
  <c r="O31" i="2"/>
  <c r="S30" i="2"/>
  <c r="R30" i="2"/>
  <c r="Q30" i="2"/>
  <c r="O30" i="2"/>
  <c r="S29" i="2"/>
  <c r="R29" i="2"/>
  <c r="Q29" i="2"/>
  <c r="O29" i="2"/>
  <c r="S28" i="2"/>
  <c r="R28" i="2"/>
  <c r="Q28" i="2"/>
  <c r="O28" i="2"/>
  <c r="S27" i="2"/>
  <c r="R27" i="2"/>
  <c r="Q27" i="2"/>
  <c r="O27" i="2"/>
  <c r="S26" i="2"/>
  <c r="R26" i="2"/>
  <c r="Q26" i="2"/>
  <c r="O26" i="2"/>
  <c r="S25" i="2"/>
  <c r="R25" i="2"/>
  <c r="Q25" i="2"/>
  <c r="O25" i="2"/>
  <c r="S24" i="2"/>
  <c r="R24" i="2"/>
  <c r="Q24" i="2"/>
  <c r="O24" i="2"/>
  <c r="S23" i="2"/>
  <c r="R23" i="2"/>
  <c r="Q23" i="2"/>
  <c r="O23" i="2"/>
  <c r="S22" i="2"/>
  <c r="R22" i="2"/>
  <c r="Q22" i="2"/>
  <c r="O22" i="2"/>
  <c r="S21" i="2"/>
  <c r="R21" i="2"/>
  <c r="Q21" i="2"/>
  <c r="O21" i="2"/>
  <c r="S20" i="2"/>
  <c r="Q20" i="2"/>
  <c r="O20" i="2"/>
  <c r="S19" i="2"/>
  <c r="R19" i="2"/>
  <c r="J22" i="2" s="1"/>
  <c r="Q19" i="2"/>
  <c r="O19" i="2"/>
  <c r="S18" i="2"/>
  <c r="R18" i="2"/>
  <c r="Q18" i="2"/>
  <c r="O18" i="2"/>
  <c r="S17" i="2"/>
  <c r="R17" i="2"/>
  <c r="Q17" i="2"/>
  <c r="O17" i="2"/>
  <c r="S16" i="2"/>
  <c r="R16" i="2"/>
  <c r="Q16" i="2"/>
  <c r="O16" i="2"/>
  <c r="S15" i="2"/>
  <c r="R15" i="2"/>
  <c r="Q15" i="2"/>
  <c r="O15" i="2"/>
  <c r="S14" i="2"/>
  <c r="R14" i="2"/>
  <c r="Q14" i="2"/>
  <c r="O14" i="2"/>
  <c r="S13" i="2"/>
  <c r="R13" i="2"/>
  <c r="Q13" i="2"/>
  <c r="O13" i="2"/>
  <c r="J13" i="2"/>
  <c r="S12" i="2"/>
  <c r="R12" i="2"/>
  <c r="Q12" i="2"/>
  <c r="O12" i="2"/>
  <c r="S11" i="2"/>
  <c r="R11" i="2"/>
  <c r="Q11" i="2"/>
  <c r="O11" i="2"/>
  <c r="S10" i="2"/>
  <c r="R10" i="2"/>
  <c r="Q10" i="2"/>
  <c r="N10" i="2" s="1"/>
  <c r="O10" i="2"/>
  <c r="S9" i="2"/>
  <c r="R9" i="2"/>
  <c r="Q9" i="2"/>
  <c r="O9" i="2"/>
  <c r="S8" i="2"/>
  <c r="R8" i="2"/>
  <c r="Q8" i="2"/>
  <c r="O8" i="2"/>
  <c r="S7" i="2"/>
  <c r="R7" i="2"/>
  <c r="Q7" i="2"/>
  <c r="O7" i="2"/>
  <c r="S6" i="2"/>
  <c r="R6" i="2"/>
  <c r="Q6" i="2"/>
  <c r="O6" i="2"/>
  <c r="S5" i="2"/>
  <c r="R5" i="2"/>
  <c r="Q5" i="2"/>
  <c r="O5" i="2"/>
  <c r="S4" i="2"/>
  <c r="R4" i="2"/>
  <c r="Q4" i="2"/>
  <c r="O4" i="2"/>
  <c r="P33" i="2" l="1"/>
  <c r="P10" i="2"/>
  <c r="P18" i="2"/>
  <c r="P26" i="2"/>
  <c r="P34" i="2"/>
  <c r="P42" i="2"/>
  <c r="P65" i="2"/>
  <c r="P73" i="2"/>
  <c r="P11" i="2"/>
  <c r="P19" i="2"/>
  <c r="P27" i="2"/>
  <c r="P35" i="2"/>
  <c r="P43" i="2"/>
  <c r="P58" i="2"/>
  <c r="P66" i="2"/>
  <c r="P9" i="2"/>
  <c r="P57" i="2"/>
  <c r="P20" i="2"/>
  <c r="P59" i="2"/>
  <c r="P5" i="2"/>
  <c r="P21" i="2"/>
  <c r="P29" i="2"/>
  <c r="P37" i="2"/>
  <c r="P49" i="2"/>
  <c r="P60" i="2"/>
  <c r="P68" i="2"/>
  <c r="P41" i="2"/>
  <c r="P4" i="2"/>
  <c r="P36" i="2"/>
  <c r="P14" i="2"/>
  <c r="P30" i="2"/>
  <c r="P38" i="2"/>
  <c r="P54" i="2"/>
  <c r="P61" i="2"/>
  <c r="P69" i="2"/>
  <c r="P17" i="2"/>
  <c r="P64" i="2"/>
  <c r="P12" i="2"/>
  <c r="P44" i="2"/>
  <c r="P13" i="2"/>
  <c r="P7" i="2"/>
  <c r="P23" i="2"/>
  <c r="P39" i="2"/>
  <c r="P55" i="2"/>
  <c r="P70" i="2"/>
  <c r="P25" i="2"/>
  <c r="P72" i="2"/>
  <c r="P28" i="2"/>
  <c r="P67" i="2"/>
  <c r="P6" i="2"/>
  <c r="P22" i="2"/>
  <c r="P15" i="2"/>
  <c r="P31" i="2"/>
  <c r="P62" i="2"/>
  <c r="P8" i="2"/>
  <c r="P16" i="2"/>
  <c r="P24" i="2"/>
  <c r="P32" i="2"/>
  <c r="P40" i="2"/>
  <c r="P56" i="2"/>
  <c r="P63" i="2"/>
  <c r="P71" i="2"/>
  <c r="J19" i="2"/>
  <c r="N19" i="2"/>
  <c r="N20" i="2" s="1"/>
  <c r="N34" i="2"/>
  <c r="N35" i="2" s="1"/>
  <c r="N36" i="2" s="1"/>
  <c r="N31" i="2"/>
  <c r="N32" i="2" s="1"/>
  <c r="N33" i="2" s="1"/>
  <c r="J27" i="2"/>
  <c r="N11" i="2"/>
  <c r="N12" i="2" s="1"/>
  <c r="J26" i="2"/>
  <c r="N21" i="2"/>
  <c r="N22" i="2" s="1"/>
  <c r="N23" i="2" s="1"/>
  <c r="N24" i="2" s="1"/>
  <c r="N25" i="2" s="1"/>
  <c r="N26" i="2" s="1"/>
  <c r="N27" i="2" s="1"/>
  <c r="N28" i="2" s="1"/>
  <c r="N29" i="2" s="1"/>
  <c r="J16" i="2"/>
  <c r="N4" i="2"/>
  <c r="N5" i="2" s="1"/>
  <c r="N6" i="2" s="1"/>
  <c r="J28" i="2"/>
  <c r="N44" i="2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J23" i="2"/>
  <c r="J32" i="2"/>
  <c r="N40" i="2"/>
  <c r="N41" i="2" s="1"/>
  <c r="N42" i="2" s="1"/>
  <c r="N59" i="2"/>
  <c r="N60" i="2" s="1"/>
  <c r="N61" i="2" s="1"/>
  <c r="N62" i="2" s="1"/>
  <c r="N63" i="2" s="1"/>
  <c r="N64" i="2" s="1"/>
  <c r="N65" i="2" s="1"/>
  <c r="N66" i="2" s="1"/>
  <c r="N67" i="2" s="1"/>
  <c r="N68" i="2" s="1"/>
  <c r="J17" i="2"/>
  <c r="J20" i="2"/>
  <c r="J33" i="2"/>
  <c r="K12" i="2"/>
  <c r="K10" i="2"/>
  <c r="K8" i="2"/>
  <c r="K6" i="2"/>
  <c r="K11" i="2"/>
  <c r="K7" i="2"/>
  <c r="N13" i="2"/>
  <c r="N14" i="2" s="1"/>
  <c r="N15" i="2" s="1"/>
  <c r="N16" i="2"/>
  <c r="K5" i="2"/>
  <c r="K9" i="2"/>
  <c r="N7" i="2"/>
  <c r="J21" i="2"/>
  <c r="J30" i="2"/>
  <c r="J18" i="2"/>
  <c r="N17" i="2" l="1"/>
  <c r="N30" i="2"/>
  <c r="N57" i="2"/>
  <c r="N69" i="2"/>
  <c r="J24" i="2"/>
  <c r="K17" i="2" s="1"/>
  <c r="J34" i="2"/>
  <c r="K33" i="2" s="1"/>
  <c r="N8" i="2"/>
  <c r="K18" i="2" l="1"/>
  <c r="T10" i="2" s="1"/>
  <c r="U10" i="2" s="1"/>
  <c r="V10" i="2" s="1"/>
  <c r="K20" i="2"/>
  <c r="T13" i="2" s="1"/>
  <c r="U13" i="2" s="1"/>
  <c r="V13" i="2" s="1"/>
  <c r="T14" i="2"/>
  <c r="U14" i="2" s="1"/>
  <c r="V14" i="2" s="1"/>
  <c r="N18" i="2"/>
  <c r="K23" i="2"/>
  <c r="K19" i="2"/>
  <c r="K22" i="2"/>
  <c r="K16" i="2"/>
  <c r="T7" i="2" s="1"/>
  <c r="U7" i="2" s="1"/>
  <c r="V7" i="2" s="1"/>
  <c r="N58" i="2"/>
  <c r="K21" i="2"/>
  <c r="T16" i="2" s="1"/>
  <c r="U16" i="2" s="1"/>
  <c r="V16" i="2" s="1"/>
  <c r="K28" i="2"/>
  <c r="K26" i="2"/>
  <c r="K29" i="2"/>
  <c r="K27" i="2"/>
  <c r="K32" i="2"/>
  <c r="T57" i="2" s="1"/>
  <c r="U57" i="2" s="1"/>
  <c r="V57" i="2" s="1"/>
  <c r="K31" i="2"/>
  <c r="N70" i="2"/>
  <c r="N9" i="2"/>
  <c r="T9" i="2" s="1"/>
  <c r="U9" i="2" s="1"/>
  <c r="V9" i="2" s="1"/>
  <c r="K30" i="2"/>
  <c r="T15" i="2"/>
  <c r="U15" i="2" s="1"/>
  <c r="V15" i="2" s="1"/>
  <c r="T8" i="2" l="1"/>
  <c r="U8" i="2" s="1"/>
  <c r="V8" i="2" s="1"/>
  <c r="T30" i="2"/>
  <c r="U30" i="2" s="1"/>
  <c r="V30" i="2" s="1"/>
  <c r="T43" i="2"/>
  <c r="U43" i="2" s="1"/>
  <c r="V43" i="2" s="1"/>
  <c r="T63" i="2"/>
  <c r="U63" i="2" s="1"/>
  <c r="V63" i="2" s="1"/>
  <c r="T69" i="2"/>
  <c r="U69" i="2" s="1"/>
  <c r="V69" i="2" s="1"/>
  <c r="T61" i="2"/>
  <c r="U61" i="2" s="1"/>
  <c r="V61" i="2" s="1"/>
  <c r="T65" i="2"/>
  <c r="U65" i="2" s="1"/>
  <c r="V65" i="2" s="1"/>
  <c r="T60" i="2"/>
  <c r="U60" i="2" s="1"/>
  <c r="V60" i="2" s="1"/>
  <c r="T62" i="2"/>
  <c r="U62" i="2" s="1"/>
  <c r="V62" i="2" s="1"/>
  <c r="T67" i="2"/>
  <c r="U67" i="2" s="1"/>
  <c r="V67" i="2" s="1"/>
  <c r="T59" i="2"/>
  <c r="U59" i="2" s="1"/>
  <c r="V59" i="2" s="1"/>
  <c r="T64" i="2"/>
  <c r="U64" i="2" s="1"/>
  <c r="V64" i="2" s="1"/>
  <c r="T66" i="2"/>
  <c r="U66" i="2" s="1"/>
  <c r="V66" i="2" s="1"/>
  <c r="T68" i="2"/>
  <c r="U68" i="2" s="1"/>
  <c r="V68" i="2" s="1"/>
  <c r="T39" i="2"/>
  <c r="U39" i="2" s="1"/>
  <c r="V39" i="2" s="1"/>
  <c r="T58" i="2"/>
  <c r="U58" i="2" s="1"/>
  <c r="V58" i="2" s="1"/>
  <c r="T11" i="2"/>
  <c r="U11" i="2" s="1"/>
  <c r="V11" i="2" s="1"/>
  <c r="T12" i="2"/>
  <c r="U12" i="2" s="1"/>
  <c r="V12" i="2" s="1"/>
  <c r="T33" i="2"/>
  <c r="U33" i="2" s="1"/>
  <c r="V33" i="2" s="1"/>
  <c r="T31" i="2"/>
  <c r="U31" i="2" s="1"/>
  <c r="V31" i="2" s="1"/>
  <c r="T32" i="2"/>
  <c r="U32" i="2" s="1"/>
  <c r="V32" i="2" s="1"/>
  <c r="T25" i="2"/>
  <c r="U25" i="2" s="1"/>
  <c r="V25" i="2" s="1"/>
  <c r="T21" i="2"/>
  <c r="U21" i="2" s="1"/>
  <c r="V21" i="2" s="1"/>
  <c r="T24" i="2"/>
  <c r="U24" i="2" s="1"/>
  <c r="V24" i="2" s="1"/>
  <c r="T23" i="2"/>
  <c r="U23" i="2" s="1"/>
  <c r="V23" i="2" s="1"/>
  <c r="T22" i="2"/>
  <c r="U22" i="2" s="1"/>
  <c r="V22" i="2" s="1"/>
  <c r="T28" i="2"/>
  <c r="U28" i="2" s="1"/>
  <c r="V28" i="2" s="1"/>
  <c r="T27" i="2"/>
  <c r="U27" i="2" s="1"/>
  <c r="V27" i="2" s="1"/>
  <c r="T26" i="2"/>
  <c r="U26" i="2" s="1"/>
  <c r="V26" i="2" s="1"/>
  <c r="T29" i="2"/>
  <c r="U29" i="2" s="1"/>
  <c r="V29" i="2" s="1"/>
  <c r="T44" i="2"/>
  <c r="U44" i="2" s="1"/>
  <c r="V44" i="2" s="1"/>
  <c r="T52" i="2"/>
  <c r="U52" i="2" s="1"/>
  <c r="V52" i="2" s="1"/>
  <c r="T49" i="2"/>
  <c r="U49" i="2" s="1"/>
  <c r="V49" i="2" s="1"/>
  <c r="T47" i="2"/>
  <c r="U47" i="2" s="1"/>
  <c r="V47" i="2" s="1"/>
  <c r="T54" i="2"/>
  <c r="U54" i="2" s="1"/>
  <c r="V54" i="2" s="1"/>
  <c r="T48" i="2"/>
  <c r="U48" i="2" s="1"/>
  <c r="V48" i="2" s="1"/>
  <c r="T45" i="2"/>
  <c r="U45" i="2" s="1"/>
  <c r="V45" i="2" s="1"/>
  <c r="T51" i="2"/>
  <c r="U51" i="2" s="1"/>
  <c r="V51" i="2" s="1"/>
  <c r="T50" i="2"/>
  <c r="U50" i="2" s="1"/>
  <c r="V50" i="2" s="1"/>
  <c r="T46" i="2"/>
  <c r="U46" i="2" s="1"/>
  <c r="V46" i="2" s="1"/>
  <c r="T53" i="2"/>
  <c r="U53" i="2" s="1"/>
  <c r="V53" i="2" s="1"/>
  <c r="T55" i="2"/>
  <c r="U55" i="2" s="1"/>
  <c r="V55" i="2" s="1"/>
  <c r="T56" i="2"/>
  <c r="U56" i="2" s="1"/>
  <c r="V56" i="2" s="1"/>
  <c r="T37" i="2"/>
  <c r="U37" i="2" s="1"/>
  <c r="V37" i="2" s="1"/>
  <c r="T38" i="2"/>
  <c r="U38" i="2" s="1"/>
  <c r="V38" i="2" s="1"/>
  <c r="T6" i="2"/>
  <c r="U6" i="2" s="1"/>
  <c r="V6" i="2" s="1"/>
  <c r="T5" i="2"/>
  <c r="U5" i="2" s="1"/>
  <c r="V5" i="2" s="1"/>
  <c r="T4" i="2"/>
  <c r="U4" i="2" s="1"/>
  <c r="V4" i="2" s="1"/>
  <c r="T17" i="2"/>
  <c r="U17" i="2" s="1"/>
  <c r="V17" i="2" s="1"/>
  <c r="T40" i="2"/>
  <c r="U40" i="2" s="1"/>
  <c r="V40" i="2" s="1"/>
  <c r="T42" i="2"/>
  <c r="U42" i="2" s="1"/>
  <c r="V42" i="2" s="1"/>
  <c r="T41" i="2"/>
  <c r="U41" i="2" s="1"/>
  <c r="V41" i="2" s="1"/>
  <c r="N71" i="2"/>
  <c r="T70" i="2"/>
  <c r="U70" i="2" s="1"/>
  <c r="V70" i="2" s="1"/>
  <c r="T36" i="2"/>
  <c r="U36" i="2" s="1"/>
  <c r="V36" i="2" s="1"/>
  <c r="T34" i="2"/>
  <c r="U34" i="2" s="1"/>
  <c r="V34" i="2" s="1"/>
  <c r="T35" i="2"/>
  <c r="U35" i="2" s="1"/>
  <c r="V35" i="2" s="1"/>
  <c r="T19" i="2"/>
  <c r="U19" i="2" s="1"/>
  <c r="V19" i="2" s="1"/>
  <c r="T20" i="2"/>
  <c r="U20" i="2" s="1"/>
  <c r="V20" i="2" s="1"/>
  <c r="T18" i="2"/>
  <c r="U18" i="2" s="1"/>
  <c r="V18" i="2" s="1"/>
  <c r="N72" i="2" l="1"/>
  <c r="T71" i="2"/>
  <c r="U71" i="2" s="1"/>
  <c r="V71" i="2" s="1"/>
  <c r="N73" i="2" l="1"/>
  <c r="T73" i="2" s="1"/>
  <c r="U73" i="2" s="1"/>
  <c r="V73" i="2" s="1"/>
  <c r="T72" i="2"/>
  <c r="U72" i="2" s="1"/>
  <c r="V7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bk068</author>
  </authors>
  <commentList>
    <comment ref="C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bk068:</t>
        </r>
        <r>
          <rPr>
            <sz val="9"/>
            <rFont val="宋体"/>
            <family val="3"/>
            <charset val="134"/>
          </rPr>
          <t xml:space="preserve">
id:1在线奖励
id:2七日登陆
id:3章节奖励</t>
        </r>
      </text>
    </comment>
  </commentList>
</comments>
</file>

<file path=xl/sharedStrings.xml><?xml version="1.0" encoding="utf-8"?>
<sst xmlns="http://schemas.openxmlformats.org/spreadsheetml/2006/main" count="219" uniqueCount="185">
  <si>
    <t>Id</t>
  </si>
  <si>
    <t>ActivityId</t>
  </si>
  <si>
    <t>PoolId</t>
  </si>
  <si>
    <t>Reward</t>
  </si>
  <si>
    <t>InitializeWeight</t>
  </si>
  <si>
    <t>ExtractWeight</t>
  </si>
  <si>
    <t>LimitNum</t>
  </si>
  <si>
    <t>ShowWeight</t>
  </si>
  <si>
    <t>Nouse</t>
  </si>
  <si>
    <t>Nouse2</t>
  </si>
  <si>
    <t>int</t>
  </si>
  <si>
    <t>mut,int#int,1</t>
  </si>
  <si>
    <t>string</t>
  </si>
  <si>
    <t>索引</t>
  </si>
  <si>
    <t>活动id</t>
  </si>
  <si>
    <t>所属库</t>
  </si>
  <si>
    <t>奖励</t>
  </si>
  <si>
    <t>初始化权重</t>
  </si>
  <si>
    <t>抽取权重</t>
  </si>
  <si>
    <t>每次刷新的抽中次数限制（0是不限次）</t>
  </si>
  <si>
    <t>奖池预览里的奖励概率显示(百分数%)</t>
  </si>
  <si>
    <t>备注</t>
  </si>
  <si>
    <t>默认值</t>
  </si>
  <si>
    <t>正确性校对</t>
  </si>
  <si>
    <t>校对值</t>
  </si>
  <si>
    <t>12013#50</t>
  </si>
  <si>
    <t>60069#1</t>
  </si>
  <si>
    <t>60084#1</t>
  </si>
  <si>
    <t>60093#1</t>
  </si>
  <si>
    <t>20#1</t>
  </si>
  <si>
    <t>60101#1</t>
  </si>
  <si>
    <t>60102#1</t>
  </si>
  <si>
    <t>60155#1</t>
  </si>
  <si>
    <t>60136#1</t>
  </si>
  <si>
    <t>60141#1</t>
  </si>
  <si>
    <t>60127#1</t>
  </si>
  <si>
    <t>60137#1</t>
  </si>
  <si>
    <t>60142#1</t>
  </si>
  <si>
    <t>60180#1</t>
  </si>
  <si>
    <t>60190#1</t>
  </si>
  <si>
    <t>60195#1</t>
  </si>
  <si>
    <t>幸运探宝</t>
  </si>
  <si>
    <t>抽中次数限制</t>
  </si>
  <si>
    <t>抽中概率</t>
  </si>
  <si>
    <t>保留小数</t>
  </si>
  <si>
    <t>金币</t>
  </si>
  <si>
    <t>护符</t>
  </si>
  <si>
    <t>3星</t>
  </si>
  <si>
    <t>4星</t>
  </si>
  <si>
    <t>陨铁</t>
  </si>
  <si>
    <t>妖狐</t>
  </si>
  <si>
    <t>五星万能</t>
  </si>
  <si>
    <t>装备紫3</t>
  </si>
  <si>
    <t>12012#30</t>
  </si>
  <si>
    <t>60090#1</t>
  </si>
  <si>
    <t>60068#1</t>
  </si>
  <si>
    <t>60083#1</t>
  </si>
  <si>
    <t>60089#1</t>
  </si>
  <si>
    <t>60092#1</t>
  </si>
  <si>
    <t>3#50000</t>
  </si>
  <si>
    <t>3#30000</t>
  </si>
  <si>
    <t>3#25000</t>
  </si>
  <si>
    <t>60126#1</t>
  </si>
  <si>
    <t>60100#1</t>
  </si>
  <si>
    <t>60125#1</t>
  </si>
  <si>
    <t>60135#1</t>
  </si>
  <si>
    <t>60140#1</t>
  </si>
  <si>
    <t>91#3</t>
  </si>
  <si>
    <t>1001#1500</t>
  </si>
  <si>
    <t>1001#1000</t>
  </si>
  <si>
    <t>11001#50</t>
  </si>
  <si>
    <t>11011#50</t>
  </si>
  <si>
    <t>11023#50</t>
  </si>
  <si>
    <t>11076#50</t>
  </si>
  <si>
    <t>12009#50</t>
  </si>
  <si>
    <t>12008#50</t>
  </si>
  <si>
    <t>12010#50</t>
  </si>
  <si>
    <t>12011#50</t>
  </si>
  <si>
    <t>14#1500000</t>
  </si>
  <si>
    <t>14#1200000</t>
  </si>
  <si>
    <t>14#1000000</t>
  </si>
  <si>
    <t>60156#1</t>
  </si>
  <si>
    <t>60181#1</t>
  </si>
  <si>
    <t>60191#1</t>
  </si>
  <si>
    <t>60196#1</t>
  </si>
  <si>
    <t>5星碎片*50</t>
  </si>
  <si>
    <t>4星碎片*30</t>
  </si>
  <si>
    <t>紫3星武器*1</t>
  </si>
  <si>
    <t>紫3星衣服*1</t>
  </si>
  <si>
    <t>紫3星裤子*1</t>
  </si>
  <si>
    <t>紫3星鞋*1</t>
  </si>
  <si>
    <t>紫2星武器*1</t>
  </si>
  <si>
    <t>紫2星衣服*1</t>
  </si>
  <si>
    <t>紫2星裤子*1</t>
  </si>
  <si>
    <t>紫2星鞋*1</t>
  </si>
  <si>
    <t>武将经验*50000</t>
  </si>
  <si>
    <t>武将经验*30000</t>
  </si>
  <si>
    <t>武将经验*25000</t>
  </si>
  <si>
    <t>橙3星武器*1</t>
  </si>
  <si>
    <t>橙3星衣服*1</t>
  </si>
  <si>
    <t>橙3星裤子*1</t>
  </si>
  <si>
    <t>橙3星鞋*1</t>
  </si>
  <si>
    <t>橙2星武器*1</t>
  </si>
  <si>
    <t>橙2星衣服*1</t>
  </si>
  <si>
    <t>橙2星裤子*1</t>
  </si>
  <si>
    <t>橙2星鞋*1</t>
  </si>
  <si>
    <t>橙1星武器*1</t>
  </si>
  <si>
    <t>橙1星衣服*1</t>
  </si>
  <si>
    <t>橙1星裤子*1</t>
  </si>
  <si>
    <t>橙1星鞋*1</t>
  </si>
  <si>
    <t>普抽*3</t>
  </si>
  <si>
    <t>兵魂*1500</t>
  </si>
  <si>
    <t>兵魂*1000</t>
  </si>
  <si>
    <t>孙策碎片*50</t>
  </si>
  <si>
    <t>司马懿碎片*50</t>
  </si>
  <si>
    <t>赵云碎片*50</t>
  </si>
  <si>
    <t>左慈碎片*50</t>
  </si>
  <si>
    <t>阵营抽*1</t>
  </si>
  <si>
    <t>1阵营5星碎片*50</t>
  </si>
  <si>
    <t>2阵营5星碎片*50</t>
  </si>
  <si>
    <t>3阵营5星碎片*50</t>
  </si>
  <si>
    <t>4阵营5星碎片*50</t>
  </si>
  <si>
    <t>金币*1500000</t>
  </si>
  <si>
    <t>金币*1200000</t>
  </si>
  <si>
    <t>金币*1000000</t>
  </si>
  <si>
    <t>红2星武器*1</t>
  </si>
  <si>
    <t>红2星衣服*1</t>
  </si>
  <si>
    <t>红2星裤子*1</t>
  </si>
  <si>
    <t>红2星鞋*1</t>
  </si>
  <si>
    <t>红1星武器*1</t>
  </si>
  <si>
    <t>红1星衣服*1</t>
  </si>
  <si>
    <t>红1星裤子*1</t>
  </si>
  <si>
    <t>红1星鞋*1</t>
  </si>
  <si>
    <t>甄姬碎片*50</t>
  </si>
  <si>
    <t>11045#50</t>
  </si>
  <si>
    <t>庞统碎片*50</t>
  </si>
  <si>
    <t>11030#50</t>
  </si>
  <si>
    <t>鲁肃碎片*50</t>
  </si>
  <si>
    <t>11036#50</t>
  </si>
  <si>
    <t>于吉碎片*30</t>
  </si>
  <si>
    <t>11038#30</t>
  </si>
  <si>
    <t>刷新券*3</t>
  </si>
  <si>
    <t>80#3</t>
  </si>
  <si>
    <t>刷新券*2</t>
  </si>
  <si>
    <t>80#2</t>
  </si>
  <si>
    <t>刷新券*1</t>
  </si>
  <si>
    <t>80#1</t>
  </si>
  <si>
    <t>竞技次数*1</t>
  </si>
  <si>
    <t>23#1</t>
  </si>
  <si>
    <t>竞技次数*2</t>
  </si>
  <si>
    <t>23#2</t>
  </si>
  <si>
    <t>竞技次数*3</t>
  </si>
  <si>
    <t>23#3</t>
  </si>
  <si>
    <t>兵魂*500</t>
  </si>
  <si>
    <t>1001#500</t>
  </si>
  <si>
    <t>普抽*1</t>
  </si>
  <si>
    <t>91#1</t>
  </si>
  <si>
    <t>普抽*2</t>
  </si>
  <si>
    <t>91#2</t>
  </si>
  <si>
    <t>1001#5000</t>
  </si>
  <si>
    <t>谋略*250</t>
  </si>
  <si>
    <t>66#250</t>
  </si>
  <si>
    <t>谋略*300</t>
  </si>
  <si>
    <t>66#300</t>
  </si>
  <si>
    <t>谋略*500</t>
  </si>
  <si>
    <t>66#500</t>
  </si>
  <si>
    <t>1阵营4星碎片*30</t>
  </si>
  <si>
    <t>2阵营4星碎片*30</t>
  </si>
  <si>
    <t>3阵营4星碎片*30</t>
  </si>
  <si>
    <t>4阵营4星碎片*30</t>
  </si>
  <si>
    <t>12002#30</t>
  </si>
  <si>
    <t>12005#30</t>
  </si>
  <si>
    <t>12003#30</t>
  </si>
  <si>
    <t>12004#30</t>
  </si>
  <si>
    <t>14#50000</t>
    <phoneticPr fontId="4" type="noConversion"/>
  </si>
  <si>
    <t>14#80000</t>
    <phoneticPr fontId="4" type="noConversion"/>
  </si>
  <si>
    <t>14#100000</t>
    <phoneticPr fontId="4" type="noConversion"/>
  </si>
  <si>
    <t>金币*100000</t>
    <phoneticPr fontId="4" type="noConversion"/>
  </si>
  <si>
    <t>金币*80000</t>
    <phoneticPr fontId="4" type="noConversion"/>
  </si>
  <si>
    <t>金币*50000</t>
    <phoneticPr fontId="4" type="noConversion"/>
  </si>
  <si>
    <t>兵魂*5000</t>
    <phoneticPr fontId="4" type="noConversion"/>
  </si>
  <si>
    <t>兵魂*4000</t>
    <phoneticPr fontId="4" type="noConversion"/>
  </si>
  <si>
    <t>兵魂*3000</t>
    <phoneticPr fontId="4" type="noConversion"/>
  </si>
  <si>
    <t>1001#4000</t>
    <phoneticPr fontId="4" type="noConversion"/>
  </si>
  <si>
    <t>1001#3000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</si>
</sst>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2" borderId="0" xfId="0" applyFill="1" applyAlignment="1"/>
    <xf numFmtId="0" fontId="0" fillId="2" borderId="0" xfId="1" applyNumberFormat="1" applyFont="1" applyFill="1" applyAlignment="1"/>
    <xf numFmtId="0" fontId="5" fillId="2" borderId="0" xfId="0" applyFont="1" applyFill="1" applyAlignment="1"/>
    <xf numFmtId="0" fontId="5" fillId="2" borderId="0" xfId="1" applyNumberFormat="1" applyFont="1" applyFill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3439;&#27589;\OneDrive\&#25991;&#26723;\&#25968;&#20540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时间安排"/>
      <sheetName val="概念汇总"/>
      <sheetName val="经济流转"/>
      <sheetName val="基础价值"/>
      <sheetName val="节奏"/>
      <sheetName val="vip"/>
      <sheetName val="时长"/>
      <sheetName val="属性分配"/>
      <sheetName val="产出分配"/>
      <sheetName val="商店"/>
      <sheetName val="公会"/>
      <sheetName val="副本"/>
      <sheetName val="日常本"/>
      <sheetName val="抽卡"/>
      <sheetName val="掉落元件"/>
      <sheetName val="掉落组"/>
      <sheetName val="宝箱"/>
      <sheetName val="公会技能"/>
      <sheetName val="日常奖励"/>
      <sheetName val="秘宝特权"/>
      <sheetName val="一次性奖励"/>
      <sheetName val="开服7日"/>
      <sheetName val="积天好礼"/>
      <sheetName val="卡牌辅助"/>
    </sheetNames>
    <sheetDataSet>
      <sheetData sheetId="0"/>
      <sheetData sheetId="1">
        <row r="12">
          <cell r="Y12">
            <v>100000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topLeftCell="A61" workbookViewId="0">
      <selection activeCell="E82" sqref="E82"/>
    </sheetView>
  </sheetViews>
  <sheetFormatPr defaultColWidth="9" defaultRowHeight="14.25" x14ac:dyDescent="0.15"/>
  <cols>
    <col min="1" max="4" width="9" style="4"/>
    <col min="5" max="5" width="11.5" style="4" customWidth="1"/>
    <col min="6" max="6" width="9" style="4"/>
    <col min="7" max="7" width="10.875" style="4" customWidth="1"/>
    <col min="8" max="9" width="11.5" style="4" customWidth="1"/>
    <col min="10" max="10" width="13.5" style="4" bestFit="1" customWidth="1"/>
    <col min="11" max="16384" width="9" style="4"/>
  </cols>
  <sheetData>
    <row r="1" spans="1:11" s="1" customFormat="1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s="1" customFormat="1" x14ac:dyDescent="0.15">
      <c r="B2" s="1" t="s">
        <v>10</v>
      </c>
      <c r="C2" s="1" t="s">
        <v>10</v>
      </c>
      <c r="D2" s="1" t="s">
        <v>10</v>
      </c>
      <c r="E2" s="1" t="s">
        <v>11</v>
      </c>
      <c r="F2" s="1" t="s">
        <v>10</v>
      </c>
      <c r="G2" s="1" t="s">
        <v>10</v>
      </c>
      <c r="H2" s="1" t="s">
        <v>10</v>
      </c>
      <c r="I2" s="1" t="s">
        <v>12</v>
      </c>
      <c r="J2" s="1" t="s">
        <v>12</v>
      </c>
      <c r="K2" s="1" t="s">
        <v>12</v>
      </c>
    </row>
    <row r="3" spans="1:11" s="1" customFormat="1" x14ac:dyDescent="0.15">
      <c r="B3" s="1">
        <v>2</v>
      </c>
      <c r="C3" s="1">
        <v>2</v>
      </c>
      <c r="D3" s="1">
        <v>2</v>
      </c>
      <c r="E3" s="1">
        <v>2</v>
      </c>
      <c r="F3" s="1">
        <v>2</v>
      </c>
      <c r="G3" s="1">
        <v>2</v>
      </c>
      <c r="H3" s="1">
        <v>2</v>
      </c>
      <c r="I3" s="1">
        <v>3</v>
      </c>
      <c r="J3" s="1">
        <v>0</v>
      </c>
      <c r="K3" s="1">
        <v>0</v>
      </c>
    </row>
    <row r="4" spans="1:11" s="1" customFormat="1" ht="44.1" customHeight="1" x14ac:dyDescent="0.15">
      <c r="B4" s="1" t="s">
        <v>13</v>
      </c>
      <c r="C4" s="1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3" t="s">
        <v>19</v>
      </c>
      <c r="I4" s="3" t="s">
        <v>20</v>
      </c>
      <c r="J4" s="1" t="s">
        <v>21</v>
      </c>
      <c r="K4" s="1" t="s">
        <v>21</v>
      </c>
    </row>
    <row r="5" spans="1:11" s="1" customFormat="1" x14ac:dyDescent="0.15">
      <c r="A5" s="1" t="s">
        <v>22</v>
      </c>
    </row>
    <row r="6" spans="1:11" s="1" customFormat="1" x14ac:dyDescent="0.15">
      <c r="A6" s="1" t="s">
        <v>23</v>
      </c>
    </row>
    <row r="7" spans="1:11" s="1" customFormat="1" x14ac:dyDescent="0.15">
      <c r="A7" s="1" t="s">
        <v>24</v>
      </c>
    </row>
    <row r="8" spans="1:11" x14ac:dyDescent="0.15">
      <c r="B8" s="4">
        <v>1</v>
      </c>
      <c r="C8" s="6">
        <v>30</v>
      </c>
      <c r="D8" s="6">
        <v>1</v>
      </c>
      <c r="E8" s="6" t="s">
        <v>25</v>
      </c>
      <c r="F8" s="6">
        <v>10000</v>
      </c>
      <c r="G8" s="6">
        <v>50</v>
      </c>
      <c r="H8" s="7">
        <v>1</v>
      </c>
      <c r="I8" s="7">
        <v>0.05</v>
      </c>
      <c r="J8" s="7" t="s">
        <v>85</v>
      </c>
    </row>
    <row r="9" spans="1:11" x14ac:dyDescent="0.15">
      <c r="B9" s="4">
        <v>2</v>
      </c>
      <c r="C9" s="6">
        <v>30</v>
      </c>
      <c r="D9" s="6">
        <v>1</v>
      </c>
      <c r="E9" s="6" t="s">
        <v>53</v>
      </c>
      <c r="F9" s="6">
        <v>78000</v>
      </c>
      <c r="G9" s="6">
        <v>1750</v>
      </c>
      <c r="H9" s="7">
        <v>1</v>
      </c>
      <c r="I9" s="7">
        <v>1.7500000000000002</v>
      </c>
      <c r="J9" s="7" t="s">
        <v>86</v>
      </c>
    </row>
    <row r="10" spans="1:11" x14ac:dyDescent="0.15">
      <c r="B10" s="4">
        <v>3</v>
      </c>
      <c r="C10" s="6">
        <v>30</v>
      </c>
      <c r="D10" s="6">
        <v>1</v>
      </c>
      <c r="E10" s="6" t="s">
        <v>134</v>
      </c>
      <c r="F10" s="6">
        <v>3000</v>
      </c>
      <c r="G10" s="6">
        <v>25</v>
      </c>
      <c r="H10" s="7">
        <v>1</v>
      </c>
      <c r="I10" s="7">
        <v>2.5000000000000001E-2</v>
      </c>
      <c r="J10" s="7" t="s">
        <v>133</v>
      </c>
    </row>
    <row r="11" spans="1:11" x14ac:dyDescent="0.15">
      <c r="B11" s="4">
        <v>4</v>
      </c>
      <c r="C11" s="6">
        <v>30</v>
      </c>
      <c r="D11" s="6">
        <v>1</v>
      </c>
      <c r="E11" s="6" t="s">
        <v>136</v>
      </c>
      <c r="F11" s="6">
        <v>3000</v>
      </c>
      <c r="G11" s="6">
        <v>25</v>
      </c>
      <c r="H11" s="7">
        <v>1</v>
      </c>
      <c r="I11" s="7">
        <v>2.5000000000000001E-2</v>
      </c>
      <c r="J11" s="7" t="s">
        <v>135</v>
      </c>
    </row>
    <row r="12" spans="1:11" x14ac:dyDescent="0.15">
      <c r="B12" s="4">
        <v>5</v>
      </c>
      <c r="C12" s="6">
        <v>30</v>
      </c>
      <c r="D12" s="6">
        <v>1</v>
      </c>
      <c r="E12" s="6" t="s">
        <v>138</v>
      </c>
      <c r="F12" s="6">
        <v>3000</v>
      </c>
      <c r="G12" s="6">
        <v>25</v>
      </c>
      <c r="H12" s="7">
        <v>1</v>
      </c>
      <c r="I12" s="7">
        <v>2.5000000000000001E-2</v>
      </c>
      <c r="J12" s="7" t="s">
        <v>137</v>
      </c>
    </row>
    <row r="13" spans="1:11" x14ac:dyDescent="0.15">
      <c r="B13" s="4">
        <v>6</v>
      </c>
      <c r="C13" s="6">
        <v>30</v>
      </c>
      <c r="D13" s="6">
        <v>1</v>
      </c>
      <c r="E13" s="6" t="s">
        <v>140</v>
      </c>
      <c r="F13" s="6">
        <v>3000</v>
      </c>
      <c r="G13" s="6">
        <v>25</v>
      </c>
      <c r="H13" s="7">
        <v>1</v>
      </c>
      <c r="I13" s="7">
        <v>2.5000000000000001E-2</v>
      </c>
      <c r="J13" s="7" t="s">
        <v>139</v>
      </c>
    </row>
    <row r="14" spans="1:11" x14ac:dyDescent="0.15">
      <c r="B14" s="4">
        <v>7</v>
      </c>
      <c r="C14" s="6">
        <v>30</v>
      </c>
      <c r="D14" s="6">
        <v>2</v>
      </c>
      <c r="E14" s="6" t="s">
        <v>142</v>
      </c>
      <c r="F14" s="6">
        <v>25000</v>
      </c>
      <c r="G14" s="6">
        <v>9000</v>
      </c>
      <c r="H14" s="7">
        <v>0</v>
      </c>
      <c r="I14" s="7">
        <v>9</v>
      </c>
      <c r="J14" s="7" t="s">
        <v>141</v>
      </c>
    </row>
    <row r="15" spans="1:11" x14ac:dyDescent="0.15">
      <c r="B15" s="4">
        <v>8</v>
      </c>
      <c r="C15" s="6">
        <v>30</v>
      </c>
      <c r="D15" s="6">
        <v>2</v>
      </c>
      <c r="E15" s="6" t="s">
        <v>144</v>
      </c>
      <c r="F15" s="6">
        <v>20000</v>
      </c>
      <c r="G15" s="6">
        <v>9000</v>
      </c>
      <c r="H15" s="7">
        <v>0</v>
      </c>
      <c r="I15" s="7">
        <v>9</v>
      </c>
      <c r="J15" s="7" t="s">
        <v>143</v>
      </c>
    </row>
    <row r="16" spans="1:11" x14ac:dyDescent="0.15">
      <c r="B16" s="4">
        <v>9</v>
      </c>
      <c r="C16" s="6">
        <v>30</v>
      </c>
      <c r="D16" s="6">
        <v>2</v>
      </c>
      <c r="E16" s="6" t="s">
        <v>146</v>
      </c>
      <c r="F16" s="6">
        <v>15000</v>
      </c>
      <c r="G16" s="6">
        <v>9000</v>
      </c>
      <c r="H16" s="7">
        <v>0</v>
      </c>
      <c r="I16" s="7">
        <v>9</v>
      </c>
      <c r="J16" s="7" t="s">
        <v>145</v>
      </c>
    </row>
    <row r="17" spans="2:10" x14ac:dyDescent="0.15">
      <c r="B17" s="4">
        <v>10</v>
      </c>
      <c r="C17" s="6">
        <v>30</v>
      </c>
      <c r="D17" s="6">
        <v>2</v>
      </c>
      <c r="E17" s="6" t="s">
        <v>148</v>
      </c>
      <c r="F17" s="6">
        <v>15000</v>
      </c>
      <c r="G17" s="6">
        <v>6000</v>
      </c>
      <c r="H17" s="7">
        <v>0</v>
      </c>
      <c r="I17" s="7">
        <v>6</v>
      </c>
      <c r="J17" s="7" t="s">
        <v>147</v>
      </c>
    </row>
    <row r="18" spans="2:10" x14ac:dyDescent="0.15">
      <c r="B18" s="4">
        <v>11</v>
      </c>
      <c r="C18" s="6">
        <v>30</v>
      </c>
      <c r="D18" s="6">
        <v>2</v>
      </c>
      <c r="E18" s="6" t="s">
        <v>150</v>
      </c>
      <c r="F18" s="6">
        <v>14000</v>
      </c>
      <c r="G18" s="6">
        <v>6000</v>
      </c>
      <c r="H18" s="7">
        <v>0</v>
      </c>
      <c r="I18" s="7">
        <v>6</v>
      </c>
      <c r="J18" s="7" t="s">
        <v>149</v>
      </c>
    </row>
    <row r="19" spans="2:10" x14ac:dyDescent="0.15">
      <c r="B19" s="4">
        <v>12</v>
      </c>
      <c r="C19" s="6">
        <v>30</v>
      </c>
      <c r="D19" s="6">
        <v>2</v>
      </c>
      <c r="E19" s="6" t="s">
        <v>152</v>
      </c>
      <c r="F19" s="6">
        <v>11000</v>
      </c>
      <c r="G19" s="6">
        <v>6000</v>
      </c>
      <c r="H19" s="7">
        <v>0</v>
      </c>
      <c r="I19" s="7">
        <v>6</v>
      </c>
      <c r="J19" s="7" t="s">
        <v>151</v>
      </c>
    </row>
    <row r="20" spans="2:10" x14ac:dyDescent="0.15">
      <c r="B20" s="4">
        <v>13</v>
      </c>
      <c r="C20" s="6">
        <v>30</v>
      </c>
      <c r="D20" s="6">
        <v>3</v>
      </c>
      <c r="E20" s="6" t="s">
        <v>26</v>
      </c>
      <c r="F20" s="6">
        <v>10000</v>
      </c>
      <c r="G20" s="6">
        <v>2025</v>
      </c>
      <c r="H20" s="7">
        <v>1</v>
      </c>
      <c r="I20" s="7">
        <v>2.0249999999999999</v>
      </c>
      <c r="J20" s="7" t="s">
        <v>87</v>
      </c>
    </row>
    <row r="21" spans="2:10" x14ac:dyDescent="0.15">
      <c r="B21" s="4">
        <v>14</v>
      </c>
      <c r="C21" s="6">
        <v>30</v>
      </c>
      <c r="D21" s="6">
        <v>3</v>
      </c>
      <c r="E21" s="6" t="s">
        <v>27</v>
      </c>
      <c r="F21" s="6">
        <v>10000</v>
      </c>
      <c r="G21" s="6">
        <v>2025</v>
      </c>
      <c r="H21" s="7">
        <v>1</v>
      </c>
      <c r="I21" s="7">
        <v>2.0249999999999999</v>
      </c>
      <c r="J21" s="7" t="s">
        <v>88</v>
      </c>
    </row>
    <row r="22" spans="2:10" x14ac:dyDescent="0.15">
      <c r="B22" s="4">
        <v>15</v>
      </c>
      <c r="C22" s="6">
        <v>30</v>
      </c>
      <c r="D22" s="6">
        <v>3</v>
      </c>
      <c r="E22" s="6" t="s">
        <v>54</v>
      </c>
      <c r="F22" s="6">
        <v>10000</v>
      </c>
      <c r="G22" s="6">
        <v>2025</v>
      </c>
      <c r="H22" s="7">
        <v>1</v>
      </c>
      <c r="I22" s="7">
        <v>2.0249999999999999</v>
      </c>
      <c r="J22" s="7" t="s">
        <v>89</v>
      </c>
    </row>
    <row r="23" spans="2:10" x14ac:dyDescent="0.15">
      <c r="B23" s="4">
        <v>16</v>
      </c>
      <c r="C23" s="6">
        <v>30</v>
      </c>
      <c r="D23" s="6">
        <v>3</v>
      </c>
      <c r="E23" s="6" t="s">
        <v>28</v>
      </c>
      <c r="F23" s="6">
        <v>10000</v>
      </c>
      <c r="G23" s="6">
        <v>2025</v>
      </c>
      <c r="H23" s="7">
        <v>1</v>
      </c>
      <c r="I23" s="7">
        <v>2.0249999999999999</v>
      </c>
      <c r="J23" s="7" t="s">
        <v>90</v>
      </c>
    </row>
    <row r="24" spans="2:10" x14ac:dyDescent="0.15">
      <c r="B24" s="4">
        <v>17</v>
      </c>
      <c r="C24" s="6">
        <v>30</v>
      </c>
      <c r="D24" s="6">
        <v>3</v>
      </c>
      <c r="E24" s="6" t="s">
        <v>55</v>
      </c>
      <c r="F24" s="6">
        <v>15000</v>
      </c>
      <c r="G24" s="6">
        <v>2025</v>
      </c>
      <c r="H24" s="7">
        <v>1</v>
      </c>
      <c r="I24" s="7">
        <v>2.0249999999999999</v>
      </c>
      <c r="J24" s="7" t="s">
        <v>91</v>
      </c>
    </row>
    <row r="25" spans="2:10" x14ac:dyDescent="0.15">
      <c r="B25" s="4">
        <v>18</v>
      </c>
      <c r="C25" s="6">
        <v>30</v>
      </c>
      <c r="D25" s="6">
        <v>3</v>
      </c>
      <c r="E25" s="6" t="s">
        <v>56</v>
      </c>
      <c r="F25" s="6">
        <v>15000</v>
      </c>
      <c r="G25" s="6">
        <v>2025</v>
      </c>
      <c r="H25" s="7">
        <v>1</v>
      </c>
      <c r="I25" s="7">
        <v>2.0249999999999999</v>
      </c>
      <c r="J25" s="7" t="s">
        <v>92</v>
      </c>
    </row>
    <row r="26" spans="2:10" x14ac:dyDescent="0.15">
      <c r="B26" s="4">
        <v>19</v>
      </c>
      <c r="C26" s="6">
        <v>30</v>
      </c>
      <c r="D26" s="6">
        <v>3</v>
      </c>
      <c r="E26" s="6" t="s">
        <v>57</v>
      </c>
      <c r="F26" s="6">
        <v>15000</v>
      </c>
      <c r="G26" s="6">
        <v>2025</v>
      </c>
      <c r="H26" s="7">
        <v>1</v>
      </c>
      <c r="I26" s="7">
        <v>2.0249999999999999</v>
      </c>
      <c r="J26" s="7" t="s">
        <v>93</v>
      </c>
    </row>
    <row r="27" spans="2:10" x14ac:dyDescent="0.15">
      <c r="B27" s="4">
        <v>20</v>
      </c>
      <c r="C27" s="6">
        <v>30</v>
      </c>
      <c r="D27" s="6">
        <v>3</v>
      </c>
      <c r="E27" s="6" t="s">
        <v>58</v>
      </c>
      <c r="F27" s="6">
        <v>15000</v>
      </c>
      <c r="G27" s="6">
        <v>2025</v>
      </c>
      <c r="H27" s="7">
        <v>1</v>
      </c>
      <c r="I27" s="7">
        <v>2.0249999999999999</v>
      </c>
      <c r="J27" s="7" t="s">
        <v>94</v>
      </c>
    </row>
    <row r="28" spans="2:10" x14ac:dyDescent="0.15">
      <c r="B28" s="4">
        <v>21</v>
      </c>
      <c r="C28" s="6">
        <v>30</v>
      </c>
      <c r="D28" s="6">
        <v>4</v>
      </c>
      <c r="E28" s="6" t="s">
        <v>59</v>
      </c>
      <c r="F28" s="6">
        <v>30000</v>
      </c>
      <c r="G28" s="6">
        <v>28000</v>
      </c>
      <c r="H28" s="7">
        <v>0</v>
      </c>
      <c r="I28" s="7">
        <v>28.000000000000004</v>
      </c>
      <c r="J28" s="7" t="s">
        <v>95</v>
      </c>
    </row>
    <row r="29" spans="2:10" x14ac:dyDescent="0.15">
      <c r="B29" s="4">
        <v>22</v>
      </c>
      <c r="C29" s="6">
        <v>30</v>
      </c>
      <c r="D29" s="6">
        <v>4</v>
      </c>
      <c r="E29" s="6" t="s">
        <v>60</v>
      </c>
      <c r="F29" s="6">
        <v>30000</v>
      </c>
      <c r="G29" s="6">
        <v>28000</v>
      </c>
      <c r="H29" s="7">
        <v>0</v>
      </c>
      <c r="I29" s="7">
        <v>28.000000000000004</v>
      </c>
      <c r="J29" s="7" t="s">
        <v>96</v>
      </c>
    </row>
    <row r="30" spans="2:10" x14ac:dyDescent="0.15">
      <c r="B30" s="4">
        <v>23</v>
      </c>
      <c r="C30" s="6">
        <v>30</v>
      </c>
      <c r="D30" s="6">
        <v>4</v>
      </c>
      <c r="E30" s="6" t="s">
        <v>61</v>
      </c>
      <c r="F30" s="6">
        <v>40000</v>
      </c>
      <c r="G30" s="6">
        <v>28000</v>
      </c>
      <c r="H30" s="7">
        <v>0</v>
      </c>
      <c r="I30" s="7">
        <v>28.000000000000004</v>
      </c>
      <c r="J30" s="7" t="s">
        <v>97</v>
      </c>
    </row>
    <row r="31" spans="2:10" x14ac:dyDescent="0.15">
      <c r="B31" s="4">
        <v>24</v>
      </c>
      <c r="C31" s="6">
        <v>30</v>
      </c>
      <c r="D31" s="6">
        <v>5</v>
      </c>
      <c r="E31" s="6" t="s">
        <v>30</v>
      </c>
      <c r="F31" s="6">
        <v>10000</v>
      </c>
      <c r="G31" s="6">
        <v>735</v>
      </c>
      <c r="H31" s="7">
        <v>1</v>
      </c>
      <c r="I31" s="7">
        <v>0.73499999999999999</v>
      </c>
      <c r="J31" s="7" t="s">
        <v>102</v>
      </c>
    </row>
    <row r="32" spans="2:10" x14ac:dyDescent="0.15">
      <c r="B32" s="4">
        <v>25</v>
      </c>
      <c r="C32" s="6">
        <v>30</v>
      </c>
      <c r="D32" s="6">
        <v>5</v>
      </c>
      <c r="E32" s="6" t="s">
        <v>62</v>
      </c>
      <c r="F32" s="6">
        <v>10000</v>
      </c>
      <c r="G32" s="6">
        <v>735</v>
      </c>
      <c r="H32" s="7">
        <v>1</v>
      </c>
      <c r="I32" s="7">
        <v>0.73499999999999999</v>
      </c>
      <c r="J32" s="7" t="s">
        <v>103</v>
      </c>
    </row>
    <row r="33" spans="2:10" x14ac:dyDescent="0.15">
      <c r="B33" s="4">
        <v>26</v>
      </c>
      <c r="C33" s="6">
        <v>30</v>
      </c>
      <c r="D33" s="6">
        <v>5</v>
      </c>
      <c r="E33" s="6" t="s">
        <v>33</v>
      </c>
      <c r="F33" s="6">
        <v>10000</v>
      </c>
      <c r="G33" s="6">
        <v>735</v>
      </c>
      <c r="H33" s="7">
        <v>1</v>
      </c>
      <c r="I33" s="7">
        <v>0.73499999999999999</v>
      </c>
      <c r="J33" s="7" t="s">
        <v>104</v>
      </c>
    </row>
    <row r="34" spans="2:10" x14ac:dyDescent="0.15">
      <c r="B34" s="4">
        <v>27</v>
      </c>
      <c r="C34" s="6">
        <v>30</v>
      </c>
      <c r="D34" s="6">
        <v>5</v>
      </c>
      <c r="E34" s="6" t="s">
        <v>34</v>
      </c>
      <c r="F34" s="6">
        <v>10000</v>
      </c>
      <c r="G34" s="6">
        <v>735</v>
      </c>
      <c r="H34" s="7">
        <v>1</v>
      </c>
      <c r="I34" s="7">
        <v>0.73499999999999999</v>
      </c>
      <c r="J34" s="7" t="s">
        <v>105</v>
      </c>
    </row>
    <row r="35" spans="2:10" x14ac:dyDescent="0.15">
      <c r="B35" s="4">
        <v>28</v>
      </c>
      <c r="C35" s="6">
        <v>30</v>
      </c>
      <c r="D35" s="6">
        <v>5</v>
      </c>
      <c r="E35" s="6" t="s">
        <v>63</v>
      </c>
      <c r="F35" s="6">
        <v>15000</v>
      </c>
      <c r="G35" s="6">
        <v>735</v>
      </c>
      <c r="H35" s="7">
        <v>1</v>
      </c>
      <c r="I35" s="7">
        <v>0.73499999999999999</v>
      </c>
      <c r="J35" s="7" t="s">
        <v>106</v>
      </c>
    </row>
    <row r="36" spans="2:10" x14ac:dyDescent="0.15">
      <c r="B36" s="4">
        <v>29</v>
      </c>
      <c r="C36" s="6">
        <v>30</v>
      </c>
      <c r="D36" s="6">
        <v>5</v>
      </c>
      <c r="E36" s="6" t="s">
        <v>64</v>
      </c>
      <c r="F36" s="6">
        <v>15000</v>
      </c>
      <c r="G36" s="6">
        <v>735</v>
      </c>
      <c r="H36" s="7">
        <v>1</v>
      </c>
      <c r="I36" s="7">
        <v>0.73499999999999999</v>
      </c>
      <c r="J36" s="7" t="s">
        <v>107</v>
      </c>
    </row>
    <row r="37" spans="2:10" x14ac:dyDescent="0.15">
      <c r="B37" s="4">
        <v>30</v>
      </c>
      <c r="C37" s="6">
        <v>30</v>
      </c>
      <c r="D37" s="6">
        <v>5</v>
      </c>
      <c r="E37" s="6" t="s">
        <v>65</v>
      </c>
      <c r="F37" s="6">
        <v>15000</v>
      </c>
      <c r="G37" s="6">
        <v>735</v>
      </c>
      <c r="H37" s="7">
        <v>1</v>
      </c>
      <c r="I37" s="7">
        <v>0.73499999999999999</v>
      </c>
      <c r="J37" s="7" t="s">
        <v>108</v>
      </c>
    </row>
    <row r="38" spans="2:10" x14ac:dyDescent="0.15">
      <c r="B38" s="4">
        <v>31</v>
      </c>
      <c r="C38" s="6">
        <v>30</v>
      </c>
      <c r="D38" s="6">
        <v>5</v>
      </c>
      <c r="E38" s="6" t="s">
        <v>66</v>
      </c>
      <c r="F38" s="6">
        <v>15000</v>
      </c>
      <c r="G38" s="6">
        <v>735</v>
      </c>
      <c r="H38" s="7">
        <v>1</v>
      </c>
      <c r="I38" s="7">
        <v>0.73499999999999999</v>
      </c>
      <c r="J38" s="7" t="s">
        <v>109</v>
      </c>
    </row>
    <row r="39" spans="2:10" x14ac:dyDescent="0.15">
      <c r="B39" s="4">
        <v>32</v>
      </c>
      <c r="C39" s="6">
        <v>30</v>
      </c>
      <c r="D39" s="6">
        <v>6</v>
      </c>
      <c r="E39" s="8" t="s">
        <v>176</v>
      </c>
      <c r="F39" s="6">
        <v>30000</v>
      </c>
      <c r="G39" s="6">
        <v>28500</v>
      </c>
      <c r="H39" s="7">
        <v>0</v>
      </c>
      <c r="I39" s="7">
        <v>28.499999999999996</v>
      </c>
      <c r="J39" s="9" t="s">
        <v>177</v>
      </c>
    </row>
    <row r="40" spans="2:10" x14ac:dyDescent="0.15">
      <c r="B40" s="4">
        <v>33</v>
      </c>
      <c r="C40" s="6">
        <v>30</v>
      </c>
      <c r="D40" s="6">
        <v>6</v>
      </c>
      <c r="E40" s="8" t="s">
        <v>175</v>
      </c>
      <c r="F40" s="6">
        <v>30000</v>
      </c>
      <c r="G40" s="6">
        <v>28500</v>
      </c>
      <c r="H40" s="7">
        <v>0</v>
      </c>
      <c r="I40" s="7">
        <v>28.499999999999996</v>
      </c>
      <c r="J40" s="9" t="s">
        <v>178</v>
      </c>
    </row>
    <row r="41" spans="2:10" x14ac:dyDescent="0.15">
      <c r="B41" s="4">
        <v>34</v>
      </c>
      <c r="C41" s="6">
        <v>30</v>
      </c>
      <c r="D41" s="6">
        <v>6</v>
      </c>
      <c r="E41" s="8" t="s">
        <v>174</v>
      </c>
      <c r="F41" s="6">
        <v>40000</v>
      </c>
      <c r="G41" s="6">
        <v>28500</v>
      </c>
      <c r="H41" s="7">
        <v>0</v>
      </c>
      <c r="I41" s="7">
        <v>28.499999999999996</v>
      </c>
      <c r="J41" s="9" t="s">
        <v>179</v>
      </c>
    </row>
    <row r="42" spans="2:10" x14ac:dyDescent="0.15">
      <c r="B42" s="4">
        <v>35</v>
      </c>
      <c r="C42" s="6">
        <v>30</v>
      </c>
      <c r="D42" s="6">
        <v>7</v>
      </c>
      <c r="E42" s="6" t="s">
        <v>68</v>
      </c>
      <c r="F42" s="6">
        <v>30000</v>
      </c>
      <c r="G42" s="6">
        <v>3300</v>
      </c>
      <c r="H42" s="7">
        <v>1</v>
      </c>
      <c r="I42" s="7">
        <v>3.3000000000000003</v>
      </c>
      <c r="J42" s="7" t="s">
        <v>111</v>
      </c>
    </row>
    <row r="43" spans="2:10" x14ac:dyDescent="0.15">
      <c r="B43" s="4">
        <v>36</v>
      </c>
      <c r="C43" s="6">
        <v>30</v>
      </c>
      <c r="D43" s="6">
        <v>7</v>
      </c>
      <c r="E43" s="6" t="s">
        <v>69</v>
      </c>
      <c r="F43" s="6">
        <v>30000</v>
      </c>
      <c r="G43" s="6">
        <v>3300</v>
      </c>
      <c r="H43" s="7">
        <v>1</v>
      </c>
      <c r="I43" s="7">
        <v>3.3000000000000003</v>
      </c>
      <c r="J43" s="7" t="s">
        <v>112</v>
      </c>
    </row>
    <row r="44" spans="2:10" x14ac:dyDescent="0.15">
      <c r="B44" s="4">
        <v>37</v>
      </c>
      <c r="C44" s="6">
        <v>30</v>
      </c>
      <c r="D44" s="6">
        <v>7</v>
      </c>
      <c r="E44" s="6" t="s">
        <v>154</v>
      </c>
      <c r="F44" s="6">
        <v>40000</v>
      </c>
      <c r="G44" s="6">
        <v>3300</v>
      </c>
      <c r="H44" s="7">
        <v>1</v>
      </c>
      <c r="I44" s="7">
        <v>3.3000000000000003</v>
      </c>
      <c r="J44" s="7" t="s">
        <v>153</v>
      </c>
    </row>
    <row r="45" spans="2:10" x14ac:dyDescent="0.15">
      <c r="B45" s="4">
        <v>38</v>
      </c>
      <c r="C45" s="6">
        <v>30</v>
      </c>
      <c r="D45" s="6">
        <v>8</v>
      </c>
      <c r="E45" s="6" t="s">
        <v>156</v>
      </c>
      <c r="F45" s="6">
        <v>40000</v>
      </c>
      <c r="G45" s="6">
        <v>5400</v>
      </c>
      <c r="H45" s="7">
        <v>0</v>
      </c>
      <c r="I45" s="7">
        <v>5.4</v>
      </c>
      <c r="J45" s="7" t="s">
        <v>155</v>
      </c>
    </row>
    <row r="46" spans="2:10" x14ac:dyDescent="0.15">
      <c r="B46" s="4">
        <v>39</v>
      </c>
      <c r="C46" s="6">
        <v>30</v>
      </c>
      <c r="D46" s="6">
        <v>8</v>
      </c>
      <c r="E46" s="6" t="s">
        <v>158</v>
      </c>
      <c r="F46" s="6">
        <v>35000</v>
      </c>
      <c r="G46" s="6">
        <v>5400</v>
      </c>
      <c r="H46" s="7">
        <v>0</v>
      </c>
      <c r="I46" s="7">
        <v>5.4</v>
      </c>
      <c r="J46" s="7" t="s">
        <v>157</v>
      </c>
    </row>
    <row r="47" spans="2:10" x14ac:dyDescent="0.15">
      <c r="B47" s="4">
        <v>40</v>
      </c>
      <c r="C47" s="6">
        <v>30</v>
      </c>
      <c r="D47" s="6">
        <v>8</v>
      </c>
      <c r="E47" s="6" t="s">
        <v>67</v>
      </c>
      <c r="F47" s="6">
        <v>20000</v>
      </c>
      <c r="G47" s="6">
        <v>5400</v>
      </c>
      <c r="H47" s="7">
        <v>0</v>
      </c>
      <c r="I47" s="7">
        <v>5.4</v>
      </c>
      <c r="J47" s="7" t="s">
        <v>110</v>
      </c>
    </row>
    <row r="48" spans="2:10" x14ac:dyDescent="0.15">
      <c r="B48" s="4">
        <v>41</v>
      </c>
      <c r="C48" s="6">
        <v>31</v>
      </c>
      <c r="D48" s="6">
        <v>1</v>
      </c>
      <c r="E48" s="6" t="s">
        <v>25</v>
      </c>
      <c r="F48" s="6">
        <v>40000</v>
      </c>
      <c r="G48" s="6">
        <v>1120</v>
      </c>
      <c r="H48" s="7">
        <v>1</v>
      </c>
      <c r="I48" s="7">
        <v>1.1199999999999999</v>
      </c>
      <c r="J48" s="7" t="s">
        <v>85</v>
      </c>
    </row>
    <row r="49" spans="2:10" x14ac:dyDescent="0.15">
      <c r="B49" s="4">
        <v>42</v>
      </c>
      <c r="C49" s="6">
        <v>31</v>
      </c>
      <c r="D49" s="6">
        <v>1</v>
      </c>
      <c r="E49" s="6" t="s">
        <v>75</v>
      </c>
      <c r="F49" s="6">
        <v>10000</v>
      </c>
      <c r="G49" s="6">
        <v>240</v>
      </c>
      <c r="H49" s="7">
        <v>1</v>
      </c>
      <c r="I49" s="7">
        <v>0.24</v>
      </c>
      <c r="J49" s="7" t="s">
        <v>118</v>
      </c>
    </row>
    <row r="50" spans="2:10" x14ac:dyDescent="0.15">
      <c r="B50" s="4">
        <v>43</v>
      </c>
      <c r="C50" s="6">
        <v>31</v>
      </c>
      <c r="D50" s="6">
        <v>1</v>
      </c>
      <c r="E50" s="6" t="s">
        <v>77</v>
      </c>
      <c r="F50" s="6">
        <v>10000</v>
      </c>
      <c r="G50" s="6">
        <v>240</v>
      </c>
      <c r="H50" s="7">
        <v>1</v>
      </c>
      <c r="I50" s="7">
        <v>0.24</v>
      </c>
      <c r="J50" s="7" t="s">
        <v>119</v>
      </c>
    </row>
    <row r="51" spans="2:10" x14ac:dyDescent="0.15">
      <c r="B51" s="4">
        <v>44</v>
      </c>
      <c r="C51" s="6">
        <v>31</v>
      </c>
      <c r="D51" s="6">
        <v>1</v>
      </c>
      <c r="E51" s="6" t="s">
        <v>74</v>
      </c>
      <c r="F51" s="6">
        <v>10000</v>
      </c>
      <c r="G51" s="6">
        <v>240</v>
      </c>
      <c r="H51" s="7">
        <v>1</v>
      </c>
      <c r="I51" s="7">
        <v>0.24</v>
      </c>
      <c r="J51" s="7" t="s">
        <v>120</v>
      </c>
    </row>
    <row r="52" spans="2:10" x14ac:dyDescent="0.15">
      <c r="B52" s="4">
        <v>45</v>
      </c>
      <c r="C52" s="6">
        <v>31</v>
      </c>
      <c r="D52" s="6">
        <v>1</v>
      </c>
      <c r="E52" s="6" t="s">
        <v>76</v>
      </c>
      <c r="F52" s="6">
        <v>10000</v>
      </c>
      <c r="G52" s="6">
        <v>240</v>
      </c>
      <c r="H52" s="7">
        <v>1</v>
      </c>
      <c r="I52" s="7">
        <v>0.24</v>
      </c>
      <c r="J52" s="7" t="s">
        <v>121</v>
      </c>
    </row>
    <row r="53" spans="2:10" x14ac:dyDescent="0.15">
      <c r="B53" s="4">
        <v>46</v>
      </c>
      <c r="C53" s="6">
        <v>31</v>
      </c>
      <c r="D53" s="6">
        <v>1</v>
      </c>
      <c r="E53" s="6" t="s">
        <v>71</v>
      </c>
      <c r="F53" s="6">
        <v>5000</v>
      </c>
      <c r="G53" s="6">
        <v>60</v>
      </c>
      <c r="H53" s="7">
        <v>1</v>
      </c>
      <c r="I53" s="7">
        <v>0.06</v>
      </c>
      <c r="J53" s="7" t="s">
        <v>114</v>
      </c>
    </row>
    <row r="54" spans="2:10" x14ac:dyDescent="0.15">
      <c r="B54" s="4">
        <v>47</v>
      </c>
      <c r="C54" s="6">
        <v>31</v>
      </c>
      <c r="D54" s="6">
        <v>1</v>
      </c>
      <c r="E54" s="6" t="s">
        <v>72</v>
      </c>
      <c r="F54" s="6">
        <v>5000</v>
      </c>
      <c r="G54" s="6">
        <v>60</v>
      </c>
      <c r="H54" s="7">
        <v>1</v>
      </c>
      <c r="I54" s="7">
        <v>0.06</v>
      </c>
      <c r="J54" s="7" t="s">
        <v>115</v>
      </c>
    </row>
    <row r="55" spans="2:10" x14ac:dyDescent="0.15">
      <c r="B55" s="4">
        <v>48</v>
      </c>
      <c r="C55" s="6">
        <v>31</v>
      </c>
      <c r="D55" s="6">
        <v>1</v>
      </c>
      <c r="E55" s="6" t="s">
        <v>70</v>
      </c>
      <c r="F55" s="6">
        <v>5000</v>
      </c>
      <c r="G55" s="6">
        <v>60</v>
      </c>
      <c r="H55" s="7">
        <v>1</v>
      </c>
      <c r="I55" s="7">
        <v>0.06</v>
      </c>
      <c r="J55" s="7" t="s">
        <v>113</v>
      </c>
    </row>
    <row r="56" spans="2:10" x14ac:dyDescent="0.15">
      <c r="B56" s="4">
        <v>49</v>
      </c>
      <c r="C56" s="6">
        <v>31</v>
      </c>
      <c r="D56" s="6">
        <v>1</v>
      </c>
      <c r="E56" s="6" t="s">
        <v>73</v>
      </c>
      <c r="F56" s="6">
        <v>5000</v>
      </c>
      <c r="G56" s="6">
        <v>60</v>
      </c>
      <c r="H56" s="7">
        <v>1</v>
      </c>
      <c r="I56" s="7">
        <v>0.06</v>
      </c>
      <c r="J56" s="7" t="s">
        <v>116</v>
      </c>
    </row>
    <row r="57" spans="2:10" x14ac:dyDescent="0.15">
      <c r="B57" s="4">
        <v>50</v>
      </c>
      <c r="C57" s="6">
        <v>31</v>
      </c>
      <c r="D57" s="6">
        <v>2</v>
      </c>
      <c r="E57" s="6" t="s">
        <v>29</v>
      </c>
      <c r="F57" s="6">
        <v>100000</v>
      </c>
      <c r="G57" s="6">
        <v>5000</v>
      </c>
      <c r="H57" s="7">
        <v>0</v>
      </c>
      <c r="I57" s="7">
        <v>5</v>
      </c>
      <c r="J57" s="7" t="s">
        <v>117</v>
      </c>
    </row>
    <row r="58" spans="2:10" x14ac:dyDescent="0.15">
      <c r="B58" s="4">
        <v>51</v>
      </c>
      <c r="C58" s="6">
        <v>31</v>
      </c>
      <c r="D58" s="6">
        <v>3</v>
      </c>
      <c r="E58" s="6" t="s">
        <v>25</v>
      </c>
      <c r="F58" s="6">
        <v>5000</v>
      </c>
      <c r="G58" s="6">
        <v>1120</v>
      </c>
      <c r="H58" s="7">
        <v>1</v>
      </c>
      <c r="I58" s="7">
        <v>1.1199999999999999</v>
      </c>
      <c r="J58" s="7" t="s">
        <v>85</v>
      </c>
    </row>
    <row r="59" spans="2:10" x14ac:dyDescent="0.15">
      <c r="B59" s="4">
        <v>52</v>
      </c>
      <c r="C59" s="6">
        <v>31</v>
      </c>
      <c r="D59" s="6">
        <v>3</v>
      </c>
      <c r="E59" s="6" t="s">
        <v>170</v>
      </c>
      <c r="F59" s="6">
        <v>19000</v>
      </c>
      <c r="G59" s="6">
        <v>1280</v>
      </c>
      <c r="H59" s="7">
        <v>1</v>
      </c>
      <c r="I59" s="7">
        <v>1.28</v>
      </c>
      <c r="J59" s="7" t="s">
        <v>166</v>
      </c>
    </row>
    <row r="60" spans="2:10" x14ac:dyDescent="0.15">
      <c r="B60" s="4">
        <v>53</v>
      </c>
      <c r="C60" s="6">
        <v>31</v>
      </c>
      <c r="D60" s="6">
        <v>3</v>
      </c>
      <c r="E60" s="6" t="s">
        <v>171</v>
      </c>
      <c r="F60" s="6">
        <v>19000</v>
      </c>
      <c r="G60" s="6">
        <v>1280</v>
      </c>
      <c r="H60" s="7">
        <v>1</v>
      </c>
      <c r="I60" s="7">
        <v>1.28</v>
      </c>
      <c r="J60" s="7" t="s">
        <v>167</v>
      </c>
    </row>
    <row r="61" spans="2:10" x14ac:dyDescent="0.15">
      <c r="B61" s="4">
        <v>54</v>
      </c>
      <c r="C61" s="6">
        <v>31</v>
      </c>
      <c r="D61" s="6">
        <v>3</v>
      </c>
      <c r="E61" s="6" t="s">
        <v>172</v>
      </c>
      <c r="F61" s="6">
        <v>19000</v>
      </c>
      <c r="G61" s="6">
        <v>1280</v>
      </c>
      <c r="H61" s="7">
        <v>1</v>
      </c>
      <c r="I61" s="7">
        <v>1.28</v>
      </c>
      <c r="J61" s="7" t="s">
        <v>168</v>
      </c>
    </row>
    <row r="62" spans="2:10" x14ac:dyDescent="0.15">
      <c r="B62" s="4">
        <v>55</v>
      </c>
      <c r="C62" s="6">
        <v>31</v>
      </c>
      <c r="D62" s="6">
        <v>3</v>
      </c>
      <c r="E62" s="6" t="s">
        <v>173</v>
      </c>
      <c r="F62" s="6">
        <v>19000</v>
      </c>
      <c r="G62" s="6">
        <v>1280</v>
      </c>
      <c r="H62" s="7">
        <v>1</v>
      </c>
      <c r="I62" s="7">
        <v>1.28</v>
      </c>
      <c r="J62" s="7" t="s">
        <v>169</v>
      </c>
    </row>
    <row r="63" spans="2:10" x14ac:dyDescent="0.15">
      <c r="B63" s="4">
        <v>56</v>
      </c>
      <c r="C63" s="6">
        <v>31</v>
      </c>
      <c r="D63" s="6">
        <v>3</v>
      </c>
      <c r="E63" s="6" t="s">
        <v>53</v>
      </c>
      <c r="F63" s="6">
        <v>19000</v>
      </c>
      <c r="G63" s="6">
        <v>2560</v>
      </c>
      <c r="H63" s="7">
        <v>1</v>
      </c>
      <c r="I63" s="7">
        <v>2.56</v>
      </c>
      <c r="J63" s="7" t="s">
        <v>86</v>
      </c>
    </row>
    <row r="64" spans="2:10" x14ac:dyDescent="0.15">
      <c r="B64" s="4">
        <v>57</v>
      </c>
      <c r="C64" s="6">
        <v>31</v>
      </c>
      <c r="D64" s="6">
        <v>4</v>
      </c>
      <c r="E64" s="6" t="s">
        <v>78</v>
      </c>
      <c r="F64" s="6">
        <v>25000</v>
      </c>
      <c r="G64" s="6">
        <v>28000</v>
      </c>
      <c r="H64" s="7">
        <v>0</v>
      </c>
      <c r="I64" s="7">
        <v>28.000000000000004</v>
      </c>
      <c r="J64" s="7" t="s">
        <v>122</v>
      </c>
    </row>
    <row r="65" spans="2:10" x14ac:dyDescent="0.15">
      <c r="B65" s="4">
        <v>58</v>
      </c>
      <c r="C65" s="6">
        <v>31</v>
      </c>
      <c r="D65" s="6">
        <v>4</v>
      </c>
      <c r="E65" s="6" t="s">
        <v>79</v>
      </c>
      <c r="F65" s="6">
        <v>35000</v>
      </c>
      <c r="G65" s="6">
        <v>28000</v>
      </c>
      <c r="H65" s="7">
        <v>0</v>
      </c>
      <c r="I65" s="7">
        <v>28.000000000000004</v>
      </c>
      <c r="J65" s="7" t="s">
        <v>123</v>
      </c>
    </row>
    <row r="66" spans="2:10" x14ac:dyDescent="0.15">
      <c r="B66" s="4">
        <v>59</v>
      </c>
      <c r="C66" s="6">
        <v>31</v>
      </c>
      <c r="D66" s="6">
        <v>4</v>
      </c>
      <c r="E66" s="6" t="s">
        <v>80</v>
      </c>
      <c r="F66" s="6">
        <v>40000</v>
      </c>
      <c r="G66" s="6">
        <v>28000</v>
      </c>
      <c r="H66" s="7">
        <v>0</v>
      </c>
      <c r="I66" s="7">
        <v>28.000000000000004</v>
      </c>
      <c r="J66" s="7" t="s">
        <v>124</v>
      </c>
    </row>
    <row r="67" spans="2:10" x14ac:dyDescent="0.15">
      <c r="B67" s="4">
        <v>60</v>
      </c>
      <c r="C67" s="6">
        <v>31</v>
      </c>
      <c r="D67" s="6">
        <v>5</v>
      </c>
      <c r="E67" s="6" t="s">
        <v>31</v>
      </c>
      <c r="F67" s="6">
        <v>5000</v>
      </c>
      <c r="G67" s="6">
        <v>1200</v>
      </c>
      <c r="H67" s="7">
        <v>1</v>
      </c>
      <c r="I67" s="7">
        <v>1.2</v>
      </c>
      <c r="J67" s="7" t="s">
        <v>98</v>
      </c>
    </row>
    <row r="68" spans="2:10" x14ac:dyDescent="0.15">
      <c r="B68" s="4">
        <v>61</v>
      </c>
      <c r="C68" s="6">
        <v>31</v>
      </c>
      <c r="D68" s="6">
        <v>5</v>
      </c>
      <c r="E68" s="6" t="s">
        <v>35</v>
      </c>
      <c r="F68" s="6">
        <v>5000</v>
      </c>
      <c r="G68" s="6">
        <v>1200</v>
      </c>
      <c r="H68" s="7">
        <v>1</v>
      </c>
      <c r="I68" s="7">
        <v>1.2</v>
      </c>
      <c r="J68" s="7" t="s">
        <v>99</v>
      </c>
    </row>
    <row r="69" spans="2:10" x14ac:dyDescent="0.15">
      <c r="B69" s="4">
        <v>62</v>
      </c>
      <c r="C69" s="6">
        <v>31</v>
      </c>
      <c r="D69" s="6">
        <v>5</v>
      </c>
      <c r="E69" s="6" t="s">
        <v>36</v>
      </c>
      <c r="F69" s="6">
        <v>5000</v>
      </c>
      <c r="G69" s="6">
        <v>1200</v>
      </c>
      <c r="H69" s="7">
        <v>1</v>
      </c>
      <c r="I69" s="7">
        <v>1.2</v>
      </c>
      <c r="J69" s="7" t="s">
        <v>100</v>
      </c>
    </row>
    <row r="70" spans="2:10" x14ac:dyDescent="0.15">
      <c r="B70" s="4">
        <v>63</v>
      </c>
      <c r="C70" s="6">
        <v>31</v>
      </c>
      <c r="D70" s="6">
        <v>5</v>
      </c>
      <c r="E70" s="6" t="s">
        <v>37</v>
      </c>
      <c r="F70" s="6">
        <v>5000</v>
      </c>
      <c r="G70" s="6">
        <v>1200</v>
      </c>
      <c r="H70" s="7">
        <v>1</v>
      </c>
      <c r="I70" s="7">
        <v>1.2</v>
      </c>
      <c r="J70" s="7" t="s">
        <v>101</v>
      </c>
    </row>
    <row r="71" spans="2:10" x14ac:dyDescent="0.15">
      <c r="B71" s="4">
        <v>64</v>
      </c>
      <c r="C71" s="6">
        <v>31</v>
      </c>
      <c r="D71" s="6">
        <v>5</v>
      </c>
      <c r="E71" s="6" t="s">
        <v>30</v>
      </c>
      <c r="F71" s="6">
        <v>10000</v>
      </c>
      <c r="G71" s="6">
        <v>1200</v>
      </c>
      <c r="H71" s="7">
        <v>1</v>
      </c>
      <c r="I71" s="7">
        <v>1.2</v>
      </c>
      <c r="J71" s="7" t="s">
        <v>102</v>
      </c>
    </row>
    <row r="72" spans="2:10" x14ac:dyDescent="0.15">
      <c r="B72" s="4">
        <v>65</v>
      </c>
      <c r="C72" s="6">
        <v>31</v>
      </c>
      <c r="D72" s="6">
        <v>5</v>
      </c>
      <c r="E72" s="6" t="s">
        <v>62</v>
      </c>
      <c r="F72" s="6">
        <v>10000</v>
      </c>
      <c r="G72" s="6">
        <v>1200</v>
      </c>
      <c r="H72" s="7">
        <v>1</v>
      </c>
      <c r="I72" s="7">
        <v>1.2</v>
      </c>
      <c r="J72" s="7" t="s">
        <v>103</v>
      </c>
    </row>
    <row r="73" spans="2:10" x14ac:dyDescent="0.15">
      <c r="B73" s="4">
        <v>66</v>
      </c>
      <c r="C73" s="6">
        <v>31</v>
      </c>
      <c r="D73" s="6">
        <v>5</v>
      </c>
      <c r="E73" s="6" t="s">
        <v>33</v>
      </c>
      <c r="F73" s="6">
        <v>10000</v>
      </c>
      <c r="G73" s="6">
        <v>1200</v>
      </c>
      <c r="H73" s="7">
        <v>1</v>
      </c>
      <c r="I73" s="7">
        <v>1.2</v>
      </c>
      <c r="J73" s="7" t="s">
        <v>104</v>
      </c>
    </row>
    <row r="74" spans="2:10" x14ac:dyDescent="0.15">
      <c r="B74" s="4">
        <v>67</v>
      </c>
      <c r="C74" s="6">
        <v>31</v>
      </c>
      <c r="D74" s="6">
        <v>5</v>
      </c>
      <c r="E74" s="6" t="s">
        <v>34</v>
      </c>
      <c r="F74" s="6">
        <v>10000</v>
      </c>
      <c r="G74" s="6">
        <v>1200</v>
      </c>
      <c r="H74" s="7">
        <v>1</v>
      </c>
      <c r="I74" s="7">
        <v>1.2</v>
      </c>
      <c r="J74" s="7" t="s">
        <v>105</v>
      </c>
    </row>
    <row r="75" spans="2:10" x14ac:dyDescent="0.15">
      <c r="B75" s="4">
        <v>68</v>
      </c>
      <c r="C75" s="6">
        <v>31</v>
      </c>
      <c r="D75" s="6">
        <v>5</v>
      </c>
      <c r="E75" s="6" t="s">
        <v>63</v>
      </c>
      <c r="F75" s="6">
        <v>10000</v>
      </c>
      <c r="G75" s="6">
        <v>1200</v>
      </c>
      <c r="H75" s="7">
        <v>1</v>
      </c>
      <c r="I75" s="7">
        <v>1.2</v>
      </c>
      <c r="J75" s="7" t="s">
        <v>106</v>
      </c>
    </row>
    <row r="76" spans="2:10" x14ac:dyDescent="0.15">
      <c r="B76" s="4">
        <v>69</v>
      </c>
      <c r="C76" s="6">
        <v>31</v>
      </c>
      <c r="D76" s="6">
        <v>5</v>
      </c>
      <c r="E76" s="6" t="s">
        <v>64</v>
      </c>
      <c r="F76" s="6">
        <v>10000</v>
      </c>
      <c r="G76" s="6">
        <v>1200</v>
      </c>
      <c r="H76" s="7">
        <v>1</v>
      </c>
      <c r="I76" s="7">
        <v>1.2</v>
      </c>
      <c r="J76" s="7" t="s">
        <v>107</v>
      </c>
    </row>
    <row r="77" spans="2:10" x14ac:dyDescent="0.15">
      <c r="B77" s="4">
        <v>70</v>
      </c>
      <c r="C77" s="6">
        <v>31</v>
      </c>
      <c r="D77" s="6">
        <v>5</v>
      </c>
      <c r="E77" s="6" t="s">
        <v>65</v>
      </c>
      <c r="F77" s="6">
        <v>10000</v>
      </c>
      <c r="G77" s="6">
        <v>1200</v>
      </c>
      <c r="H77" s="7">
        <v>1</v>
      </c>
      <c r="I77" s="7">
        <v>1.2</v>
      </c>
      <c r="J77" s="7" t="s">
        <v>108</v>
      </c>
    </row>
    <row r="78" spans="2:10" x14ac:dyDescent="0.15">
      <c r="B78" s="4">
        <v>71</v>
      </c>
      <c r="C78" s="6">
        <v>31</v>
      </c>
      <c r="D78" s="6">
        <v>5</v>
      </c>
      <c r="E78" s="6" t="s">
        <v>66</v>
      </c>
      <c r="F78" s="6">
        <v>10000</v>
      </c>
      <c r="G78" s="6">
        <v>1200</v>
      </c>
      <c r="H78" s="7">
        <v>1</v>
      </c>
      <c r="I78" s="7">
        <v>1.2</v>
      </c>
      <c r="J78" s="7" t="s">
        <v>109</v>
      </c>
    </row>
    <row r="79" spans="2:10" x14ac:dyDescent="0.15">
      <c r="B79" s="4">
        <v>72</v>
      </c>
      <c r="C79" s="6">
        <v>31</v>
      </c>
      <c r="D79" s="6">
        <v>6</v>
      </c>
      <c r="E79" s="6" t="s">
        <v>159</v>
      </c>
      <c r="F79" s="6">
        <v>30000</v>
      </c>
      <c r="G79" s="6">
        <v>28500</v>
      </c>
      <c r="H79" s="7">
        <v>0</v>
      </c>
      <c r="I79" s="7">
        <v>28.499999999999996</v>
      </c>
      <c r="J79" s="9" t="s">
        <v>180</v>
      </c>
    </row>
    <row r="80" spans="2:10" x14ac:dyDescent="0.15">
      <c r="B80" s="4">
        <v>73</v>
      </c>
      <c r="C80" s="6">
        <v>31</v>
      </c>
      <c r="D80" s="6">
        <v>6</v>
      </c>
      <c r="E80" s="8" t="s">
        <v>183</v>
      </c>
      <c r="F80" s="6">
        <v>35000</v>
      </c>
      <c r="G80" s="6">
        <v>28500</v>
      </c>
      <c r="H80" s="7">
        <v>0</v>
      </c>
      <c r="I80" s="7">
        <v>28.499999999999996</v>
      </c>
      <c r="J80" s="9" t="s">
        <v>181</v>
      </c>
    </row>
    <row r="81" spans="2:10" x14ac:dyDescent="0.15">
      <c r="B81" s="4">
        <v>74</v>
      </c>
      <c r="C81" s="6">
        <v>31</v>
      </c>
      <c r="D81" s="6">
        <v>6</v>
      </c>
      <c r="E81" s="8" t="s">
        <v>184</v>
      </c>
      <c r="F81" s="6">
        <v>35000</v>
      </c>
      <c r="G81" s="6">
        <v>28500</v>
      </c>
      <c r="H81" s="7">
        <v>0</v>
      </c>
      <c r="I81" s="7">
        <v>28.499999999999996</v>
      </c>
      <c r="J81" s="9" t="s">
        <v>182</v>
      </c>
    </row>
    <row r="82" spans="2:10" x14ac:dyDescent="0.15">
      <c r="B82" s="4">
        <v>75</v>
      </c>
      <c r="C82" s="6">
        <v>31</v>
      </c>
      <c r="D82" s="6">
        <v>7</v>
      </c>
      <c r="E82" s="6" t="s">
        <v>81</v>
      </c>
      <c r="F82" s="6">
        <v>10000</v>
      </c>
      <c r="G82" s="6">
        <v>945</v>
      </c>
      <c r="H82" s="7">
        <v>1</v>
      </c>
      <c r="I82" s="7">
        <v>0.94500000000000006</v>
      </c>
      <c r="J82" s="7" t="s">
        <v>125</v>
      </c>
    </row>
    <row r="83" spans="2:10" x14ac:dyDescent="0.15">
      <c r="B83" s="4">
        <v>76</v>
      </c>
      <c r="C83" s="6">
        <v>31</v>
      </c>
      <c r="D83" s="6">
        <v>7</v>
      </c>
      <c r="E83" s="6" t="s">
        <v>82</v>
      </c>
      <c r="F83" s="6">
        <v>10000</v>
      </c>
      <c r="G83" s="6">
        <v>945</v>
      </c>
      <c r="H83" s="7">
        <v>1</v>
      </c>
      <c r="I83" s="7">
        <v>0.94500000000000006</v>
      </c>
      <c r="J83" s="7" t="s">
        <v>126</v>
      </c>
    </row>
    <row r="84" spans="2:10" x14ac:dyDescent="0.15">
      <c r="B84" s="4">
        <v>77</v>
      </c>
      <c r="C84" s="6">
        <v>31</v>
      </c>
      <c r="D84" s="6">
        <v>7</v>
      </c>
      <c r="E84" s="6" t="s">
        <v>83</v>
      </c>
      <c r="F84" s="6">
        <v>10000</v>
      </c>
      <c r="G84" s="6">
        <v>945</v>
      </c>
      <c r="H84" s="7">
        <v>1</v>
      </c>
      <c r="I84" s="7">
        <v>0.94500000000000006</v>
      </c>
      <c r="J84" s="7" t="s">
        <v>127</v>
      </c>
    </row>
    <row r="85" spans="2:10" x14ac:dyDescent="0.15">
      <c r="B85" s="4">
        <v>78</v>
      </c>
      <c r="C85" s="6">
        <v>31</v>
      </c>
      <c r="D85" s="6">
        <v>7</v>
      </c>
      <c r="E85" s="6" t="s">
        <v>84</v>
      </c>
      <c r="F85" s="6">
        <v>10000</v>
      </c>
      <c r="G85" s="6">
        <v>945</v>
      </c>
      <c r="H85" s="7">
        <v>1</v>
      </c>
      <c r="I85" s="7">
        <v>0.94500000000000006</v>
      </c>
      <c r="J85" s="7" t="s">
        <v>128</v>
      </c>
    </row>
    <row r="86" spans="2:10" x14ac:dyDescent="0.15">
      <c r="B86" s="4">
        <v>79</v>
      </c>
      <c r="C86" s="6">
        <v>31</v>
      </c>
      <c r="D86" s="6">
        <v>7</v>
      </c>
      <c r="E86" s="6" t="s">
        <v>32</v>
      </c>
      <c r="F86" s="6">
        <v>15000</v>
      </c>
      <c r="G86" s="6">
        <v>945</v>
      </c>
      <c r="H86" s="7">
        <v>1</v>
      </c>
      <c r="I86" s="7">
        <v>0.94500000000000006</v>
      </c>
      <c r="J86" s="7" t="s">
        <v>129</v>
      </c>
    </row>
    <row r="87" spans="2:10" x14ac:dyDescent="0.15">
      <c r="B87" s="4">
        <v>80</v>
      </c>
      <c r="C87" s="6">
        <v>31</v>
      </c>
      <c r="D87" s="6">
        <v>7</v>
      </c>
      <c r="E87" s="6" t="s">
        <v>38</v>
      </c>
      <c r="F87" s="6">
        <v>15000</v>
      </c>
      <c r="G87" s="6">
        <v>945</v>
      </c>
      <c r="H87" s="7">
        <v>1</v>
      </c>
      <c r="I87" s="7">
        <v>0.94500000000000006</v>
      </c>
      <c r="J87" s="7" t="s">
        <v>130</v>
      </c>
    </row>
    <row r="88" spans="2:10" x14ac:dyDescent="0.15">
      <c r="B88" s="4">
        <v>81</v>
      </c>
      <c r="C88" s="6">
        <v>31</v>
      </c>
      <c r="D88" s="6">
        <v>7</v>
      </c>
      <c r="E88" s="6" t="s">
        <v>39</v>
      </c>
      <c r="F88" s="6">
        <v>15000</v>
      </c>
      <c r="G88" s="6">
        <v>945</v>
      </c>
      <c r="H88" s="7">
        <v>1</v>
      </c>
      <c r="I88" s="7">
        <v>0.94500000000000006</v>
      </c>
      <c r="J88" s="7" t="s">
        <v>131</v>
      </c>
    </row>
    <row r="89" spans="2:10" x14ac:dyDescent="0.15">
      <c r="B89" s="4">
        <v>82</v>
      </c>
      <c r="C89" s="6">
        <v>31</v>
      </c>
      <c r="D89" s="6">
        <v>7</v>
      </c>
      <c r="E89" s="6" t="s">
        <v>40</v>
      </c>
      <c r="F89" s="6">
        <v>15000</v>
      </c>
      <c r="G89" s="6">
        <v>945</v>
      </c>
      <c r="H89" s="7">
        <v>1</v>
      </c>
      <c r="I89" s="7">
        <v>0.94500000000000006</v>
      </c>
      <c r="J89" s="7" t="s">
        <v>132</v>
      </c>
    </row>
    <row r="90" spans="2:10" x14ac:dyDescent="0.15">
      <c r="B90" s="4">
        <v>83</v>
      </c>
      <c r="C90" s="6">
        <v>31</v>
      </c>
      <c r="D90" s="6">
        <v>8</v>
      </c>
      <c r="E90" s="6" t="s">
        <v>161</v>
      </c>
      <c r="F90" s="6">
        <v>40000</v>
      </c>
      <c r="G90" s="6">
        <v>20000</v>
      </c>
      <c r="H90" s="7">
        <v>0</v>
      </c>
      <c r="I90" s="7">
        <v>20</v>
      </c>
      <c r="J90" s="7" t="s">
        <v>160</v>
      </c>
    </row>
    <row r="91" spans="2:10" x14ac:dyDescent="0.15">
      <c r="B91" s="4">
        <v>84</v>
      </c>
      <c r="C91" s="6">
        <v>31</v>
      </c>
      <c r="D91" s="6">
        <v>8</v>
      </c>
      <c r="E91" s="6" t="s">
        <v>163</v>
      </c>
      <c r="F91" s="6">
        <v>35000</v>
      </c>
      <c r="G91" s="6">
        <v>20000</v>
      </c>
      <c r="H91" s="7">
        <v>0</v>
      </c>
      <c r="I91" s="7">
        <v>20</v>
      </c>
      <c r="J91" s="7" t="s">
        <v>162</v>
      </c>
    </row>
    <row r="92" spans="2:10" x14ac:dyDescent="0.15">
      <c r="B92" s="4">
        <v>85</v>
      </c>
      <c r="C92" s="6">
        <v>31</v>
      </c>
      <c r="D92" s="6">
        <v>8</v>
      </c>
      <c r="E92" s="6" t="s">
        <v>165</v>
      </c>
      <c r="F92" s="6">
        <v>25000</v>
      </c>
      <c r="G92" s="6">
        <v>20000</v>
      </c>
      <c r="H92" s="7">
        <v>0</v>
      </c>
      <c r="I92" s="7">
        <v>20</v>
      </c>
      <c r="J92" s="7" t="s">
        <v>164</v>
      </c>
    </row>
  </sheetData>
  <autoFilter ref="A1:K70" xr:uid="{00000000-0009-0000-0000-000000000000}"/>
  <phoneticPr fontId="4" type="noConversion"/>
  <pageMargins left="0.75" right="0.75" top="1" bottom="1" header="0.51180555555555596" footer="0.51180555555555596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V75"/>
  <sheetViews>
    <sheetView topLeftCell="A31" workbookViewId="0">
      <selection activeCell="V4" sqref="V4:V73"/>
    </sheetView>
  </sheetViews>
  <sheetFormatPr defaultColWidth="9" defaultRowHeight="13.5" x14ac:dyDescent="0.15"/>
  <cols>
    <col min="11" max="11" width="12.625"/>
    <col min="19" max="19" width="11.5" customWidth="1"/>
    <col min="20" max="20" width="11.125"/>
  </cols>
  <sheetData>
    <row r="3" spans="9:22" ht="18" customHeight="1" x14ac:dyDescent="0.15">
      <c r="I3" t="s">
        <v>41</v>
      </c>
      <c r="O3" s="1" t="s">
        <v>15</v>
      </c>
      <c r="P3" s="1" t="s">
        <v>16</v>
      </c>
      <c r="Q3" s="1" t="s">
        <v>17</v>
      </c>
      <c r="R3" s="1" t="s">
        <v>18</v>
      </c>
      <c r="S3" s="3" t="s">
        <v>42</v>
      </c>
      <c r="T3" t="s">
        <v>43</v>
      </c>
      <c r="U3" t="s">
        <v>44</v>
      </c>
    </row>
    <row r="4" spans="9:22" ht="14.25" x14ac:dyDescent="0.15">
      <c r="N4">
        <f>SUM(Q4:Q6)</f>
        <v>91000</v>
      </c>
      <c r="O4" s="1">
        <f>DialRewardConfig!D8</f>
        <v>1</v>
      </c>
      <c r="P4" s="1" t="str">
        <f>DialRewardConfig!E8</f>
        <v>12013#50</v>
      </c>
      <c r="Q4" s="1">
        <f>DialRewardConfig!F8</f>
        <v>10000</v>
      </c>
      <c r="R4" s="1">
        <f>DialRewardConfig!G8</f>
        <v>50</v>
      </c>
      <c r="S4" s="1">
        <f>DialRewardConfig!H8</f>
        <v>1</v>
      </c>
      <c r="T4" s="4">
        <f>VLOOKUP(O4,$I$16:$K$23,3,FALSE)*Q4/N4</f>
        <v>0.12772223318650525</v>
      </c>
      <c r="U4" s="5">
        <f>ROUND(T4,2)</f>
        <v>0.13</v>
      </c>
      <c r="V4">
        <f>IF(LEN(U4)-FIND(".",T4,1)=1,U4&amp;0,U4)</f>
        <v>0.13</v>
      </c>
    </row>
    <row r="5" spans="9:22" ht="14.25" x14ac:dyDescent="0.15">
      <c r="I5" s="2" t="s">
        <v>45</v>
      </c>
      <c r="J5" s="2">
        <v>150</v>
      </c>
      <c r="K5" s="2">
        <f>J5/$J$13</f>
        <v>0.24193548387096775</v>
      </c>
      <c r="N5">
        <f t="shared" ref="N5:N9" si="0">N4</f>
        <v>91000</v>
      </c>
      <c r="O5" s="1">
        <f>DialRewardConfig!D9</f>
        <v>1</v>
      </c>
      <c r="P5" s="1" t="str">
        <f>DialRewardConfig!E9</f>
        <v>12012#30</v>
      </c>
      <c r="Q5" s="1">
        <f>DialRewardConfig!F9</f>
        <v>78000</v>
      </c>
      <c r="R5" s="1">
        <f>DialRewardConfig!G9</f>
        <v>1750</v>
      </c>
      <c r="S5" s="1">
        <f>DialRewardConfig!H9</f>
        <v>1</v>
      </c>
      <c r="T5" s="4">
        <f t="shared" ref="T5:T30" si="1">VLOOKUP(O5,$I$16:$K$23,3,FALSE)*Q5/N5</f>
        <v>0.99623341885474093</v>
      </c>
      <c r="U5" s="5">
        <f t="shared" ref="U5:U36" si="2">ROUND(T5,2)</f>
        <v>1</v>
      </c>
      <c r="V5">
        <f t="shared" ref="V5:V11" si="3">IF(LEN(U5)-FIND(".",T5,1)=1,U5&amp;0,U5)</f>
        <v>1</v>
      </c>
    </row>
    <row r="6" spans="9:22" ht="14.25" x14ac:dyDescent="0.15">
      <c r="I6" s="2" t="s">
        <v>46</v>
      </c>
      <c r="J6" s="2">
        <v>150</v>
      </c>
      <c r="K6" s="2">
        <f t="shared" ref="K6:K12" si="4">J6/$J$13</f>
        <v>0.24193548387096775</v>
      </c>
      <c r="N6">
        <f t="shared" si="0"/>
        <v>91000</v>
      </c>
      <c r="O6" s="1">
        <f>DialRewardConfig!D10</f>
        <v>1</v>
      </c>
      <c r="P6" s="1" t="str">
        <f>DialRewardConfig!E10</f>
        <v>11045#50</v>
      </c>
      <c r="Q6" s="1">
        <f>DialRewardConfig!F10</f>
        <v>3000</v>
      </c>
      <c r="R6" s="1">
        <f>DialRewardConfig!G10</f>
        <v>25</v>
      </c>
      <c r="S6" s="1">
        <f>DialRewardConfig!H10</f>
        <v>1</v>
      </c>
      <c r="T6" s="4">
        <f t="shared" si="1"/>
        <v>3.8316669955951572E-2</v>
      </c>
      <c r="U6" s="5">
        <f t="shared" si="2"/>
        <v>0.04</v>
      </c>
      <c r="V6">
        <f t="shared" si="3"/>
        <v>0.04</v>
      </c>
    </row>
    <row r="7" spans="9:22" ht="14.25" x14ac:dyDescent="0.15">
      <c r="I7" s="2" t="s">
        <v>47</v>
      </c>
      <c r="J7" s="2">
        <v>60</v>
      </c>
      <c r="K7" s="2">
        <f t="shared" si="4"/>
        <v>9.6774193548387094E-2</v>
      </c>
      <c r="N7">
        <f>SUM(Q7:Q9)</f>
        <v>9000</v>
      </c>
      <c r="O7" s="1">
        <f>DialRewardConfig!D11</f>
        <v>1</v>
      </c>
      <c r="P7" s="1" t="str">
        <f>DialRewardConfig!E11</f>
        <v>11030#50</v>
      </c>
      <c r="Q7" s="1">
        <f>DialRewardConfig!F11</f>
        <v>3000</v>
      </c>
      <c r="R7" s="1">
        <f>DialRewardConfig!G11</f>
        <v>25</v>
      </c>
      <c r="S7" s="1">
        <f>DialRewardConfig!H11</f>
        <v>1</v>
      </c>
      <c r="T7" s="4">
        <f t="shared" si="1"/>
        <v>0.38742410733239929</v>
      </c>
      <c r="U7" s="5">
        <f t="shared" si="2"/>
        <v>0.39</v>
      </c>
      <c r="V7">
        <f t="shared" si="3"/>
        <v>0.39</v>
      </c>
    </row>
    <row r="8" spans="9:22" ht="14.25" x14ac:dyDescent="0.15">
      <c r="I8" s="2" t="s">
        <v>48</v>
      </c>
      <c r="J8" s="2">
        <v>40</v>
      </c>
      <c r="K8" s="2">
        <f t="shared" si="4"/>
        <v>6.4516129032258063E-2</v>
      </c>
      <c r="N8">
        <f t="shared" si="0"/>
        <v>9000</v>
      </c>
      <c r="O8" s="1">
        <f>DialRewardConfig!D12</f>
        <v>1</v>
      </c>
      <c r="P8" s="1" t="str">
        <f>DialRewardConfig!E12</f>
        <v>11036#50</v>
      </c>
      <c r="Q8" s="1">
        <f>DialRewardConfig!F12</f>
        <v>3000</v>
      </c>
      <c r="R8" s="1">
        <f>DialRewardConfig!G12</f>
        <v>25</v>
      </c>
      <c r="S8" s="1">
        <f>DialRewardConfig!H12</f>
        <v>1</v>
      </c>
      <c r="T8" s="4">
        <f t="shared" si="1"/>
        <v>0.38742410733239929</v>
      </c>
      <c r="U8" s="5">
        <f t="shared" si="2"/>
        <v>0.39</v>
      </c>
      <c r="V8">
        <f t="shared" si="3"/>
        <v>0.39</v>
      </c>
    </row>
    <row r="9" spans="9:22" ht="14.25" x14ac:dyDescent="0.15">
      <c r="I9" s="2" t="s">
        <v>49</v>
      </c>
      <c r="J9" s="2">
        <v>60</v>
      </c>
      <c r="K9" s="2">
        <f t="shared" si="4"/>
        <v>9.6774193548387094E-2</v>
      </c>
      <c r="N9">
        <f t="shared" si="0"/>
        <v>9000</v>
      </c>
      <c r="O9" s="1">
        <f>DialRewardConfig!D13</f>
        <v>1</v>
      </c>
      <c r="P9" s="1" t="str">
        <f>DialRewardConfig!E13</f>
        <v>11038#30</v>
      </c>
      <c r="Q9" s="1">
        <f>DialRewardConfig!F13</f>
        <v>3000</v>
      </c>
      <c r="R9" s="1">
        <f>DialRewardConfig!G13</f>
        <v>25</v>
      </c>
      <c r="S9" s="1">
        <f>DialRewardConfig!H13</f>
        <v>1</v>
      </c>
      <c r="T9" s="4">
        <f t="shared" si="1"/>
        <v>0.38742410733239929</v>
      </c>
      <c r="U9" s="5">
        <f t="shared" si="2"/>
        <v>0.39</v>
      </c>
      <c r="V9">
        <f t="shared" si="3"/>
        <v>0.39</v>
      </c>
    </row>
    <row r="10" spans="9:22" ht="14.25" x14ac:dyDescent="0.15">
      <c r="I10" s="2" t="s">
        <v>50</v>
      </c>
      <c r="J10" s="2">
        <v>100</v>
      </c>
      <c r="K10" s="2">
        <f t="shared" si="4"/>
        <v>0.16129032258064516</v>
      </c>
      <c r="N10">
        <f>Q10</f>
        <v>25000</v>
      </c>
      <c r="O10" s="1">
        <f>DialRewardConfig!D14</f>
        <v>2</v>
      </c>
      <c r="P10" s="1" t="str">
        <f>DialRewardConfig!E14</f>
        <v>80#3</v>
      </c>
      <c r="Q10" s="1">
        <f>DialRewardConfig!F14</f>
        <v>25000</v>
      </c>
      <c r="R10" s="1">
        <f>DialRewardConfig!G14</f>
        <v>9000</v>
      </c>
      <c r="S10" s="1">
        <f>DialRewardConfig!H14</f>
        <v>0</v>
      </c>
      <c r="T10" s="4">
        <f t="shared" si="1"/>
        <v>4.776461597248758E-2</v>
      </c>
      <c r="U10" s="5">
        <f t="shared" si="2"/>
        <v>0.05</v>
      </c>
      <c r="V10">
        <f t="shared" si="3"/>
        <v>0.05</v>
      </c>
    </row>
    <row r="11" spans="9:22" ht="14.25" x14ac:dyDescent="0.15">
      <c r="I11" s="2" t="s">
        <v>51</v>
      </c>
      <c r="J11" s="2">
        <v>20</v>
      </c>
      <c r="K11" s="2">
        <f t="shared" si="4"/>
        <v>3.2258064516129031E-2</v>
      </c>
      <c r="N11">
        <f>SUM(Q11:Q12)</f>
        <v>35000</v>
      </c>
      <c r="O11" s="1">
        <f>DialRewardConfig!D15</f>
        <v>2</v>
      </c>
      <c r="P11" s="1" t="str">
        <f>DialRewardConfig!E15</f>
        <v>80#2</v>
      </c>
      <c r="Q11" s="1">
        <f>DialRewardConfig!F15</f>
        <v>20000</v>
      </c>
      <c r="R11" s="1">
        <f>DialRewardConfig!G15</f>
        <v>9000</v>
      </c>
      <c r="S11" s="1">
        <f>DialRewardConfig!H15</f>
        <v>0</v>
      </c>
      <c r="T11" s="4">
        <f t="shared" si="1"/>
        <v>2.7294066269992905E-2</v>
      </c>
      <c r="U11" s="5">
        <f t="shared" si="2"/>
        <v>0.03</v>
      </c>
      <c r="V11">
        <f t="shared" si="3"/>
        <v>0.03</v>
      </c>
    </row>
    <row r="12" spans="9:22" ht="14.25" x14ac:dyDescent="0.15">
      <c r="I12" s="2" t="s">
        <v>52</v>
      </c>
      <c r="J12" s="2">
        <v>40</v>
      </c>
      <c r="K12" s="2">
        <f t="shared" si="4"/>
        <v>6.4516129032258063E-2</v>
      </c>
      <c r="N12">
        <f t="shared" ref="N12:N15" si="5">N11</f>
        <v>35000</v>
      </c>
      <c r="O12" s="1">
        <f>DialRewardConfig!D16</f>
        <v>2</v>
      </c>
      <c r="P12" s="1" t="str">
        <f>DialRewardConfig!E16</f>
        <v>80#1</v>
      </c>
      <c r="Q12" s="1">
        <f>DialRewardConfig!F16</f>
        <v>15000</v>
      </c>
      <c r="R12" s="1">
        <f>DialRewardConfig!G16</f>
        <v>9000</v>
      </c>
      <c r="S12" s="1">
        <f>DialRewardConfig!H16</f>
        <v>0</v>
      </c>
      <c r="T12" s="4">
        <f t="shared" si="1"/>
        <v>2.0470549702494678E-2</v>
      </c>
      <c r="U12" s="5">
        <f t="shared" si="2"/>
        <v>0.02</v>
      </c>
      <c r="V12">
        <f t="shared" ref="V12:V43" si="6">IF(LEN(U12)-FIND(".",T12,1)=1,U12&amp;0,U12)</f>
        <v>0.02</v>
      </c>
    </row>
    <row r="13" spans="9:22" ht="14.25" x14ac:dyDescent="0.15">
      <c r="I13" s="2"/>
      <c r="J13" s="2">
        <f>SUM(J5:J12)</f>
        <v>620</v>
      </c>
      <c r="K13" s="2"/>
      <c r="N13">
        <f>SUM(Q13:Q15)</f>
        <v>40000</v>
      </c>
      <c r="O13" s="1">
        <f>DialRewardConfig!D17</f>
        <v>2</v>
      </c>
      <c r="P13" s="1" t="str">
        <f>DialRewardConfig!E17</f>
        <v>23#1</v>
      </c>
      <c r="Q13" s="1">
        <f>DialRewardConfig!F17</f>
        <v>15000</v>
      </c>
      <c r="R13" s="1">
        <f>DialRewardConfig!G17</f>
        <v>6000</v>
      </c>
      <c r="S13" s="1">
        <f>DialRewardConfig!H17</f>
        <v>0</v>
      </c>
      <c r="T13" s="4">
        <f t="shared" si="1"/>
        <v>1.7911730989682843E-2</v>
      </c>
      <c r="U13" s="5">
        <f t="shared" si="2"/>
        <v>0.02</v>
      </c>
      <c r="V13">
        <f t="shared" si="6"/>
        <v>0.02</v>
      </c>
    </row>
    <row r="14" spans="9:22" ht="14.25" x14ac:dyDescent="0.15">
      <c r="N14">
        <f t="shared" si="5"/>
        <v>40000</v>
      </c>
      <c r="O14" s="1">
        <f>DialRewardConfig!D18</f>
        <v>2</v>
      </c>
      <c r="P14" s="1" t="str">
        <f>DialRewardConfig!E18</f>
        <v>23#2</v>
      </c>
      <c r="Q14" s="1">
        <f>DialRewardConfig!F18</f>
        <v>14000</v>
      </c>
      <c r="R14" s="1">
        <f>DialRewardConfig!G18</f>
        <v>6000</v>
      </c>
      <c r="S14" s="1">
        <f>DialRewardConfig!H18</f>
        <v>0</v>
      </c>
      <c r="T14" s="4">
        <f t="shared" si="1"/>
        <v>1.6717615590370653E-2</v>
      </c>
      <c r="U14" s="5">
        <f t="shared" si="2"/>
        <v>0.02</v>
      </c>
      <c r="V14">
        <f t="shared" si="6"/>
        <v>0.02</v>
      </c>
    </row>
    <row r="15" spans="9:22" ht="14.25" x14ac:dyDescent="0.15">
      <c r="N15">
        <f t="shared" si="5"/>
        <v>40000</v>
      </c>
      <c r="O15" s="1">
        <f>DialRewardConfig!D19</f>
        <v>2</v>
      </c>
      <c r="P15" s="1" t="str">
        <f>DialRewardConfig!E19</f>
        <v>23#3</v>
      </c>
      <c r="Q15" s="1">
        <f>DialRewardConfig!F19</f>
        <v>11000</v>
      </c>
      <c r="R15" s="1">
        <f>DialRewardConfig!G19</f>
        <v>6000</v>
      </c>
      <c r="S15" s="1">
        <f>DialRewardConfig!H19</f>
        <v>0</v>
      </c>
      <c r="T15" s="4">
        <f t="shared" si="1"/>
        <v>1.3135269392434085E-2</v>
      </c>
      <c r="U15" s="5">
        <f t="shared" si="2"/>
        <v>0.01</v>
      </c>
      <c r="V15">
        <f t="shared" si="6"/>
        <v>0.01</v>
      </c>
    </row>
    <row r="16" spans="9:22" ht="14.25" x14ac:dyDescent="0.15">
      <c r="I16">
        <v>1</v>
      </c>
      <c r="J16">
        <f>SUM(R4:R6)</f>
        <v>1825</v>
      </c>
      <c r="K16">
        <f>J16/$J$24*100</f>
        <v>1.1622723219971978</v>
      </c>
      <c r="N16">
        <f>SUM(Q16:Q18)</f>
        <v>30000</v>
      </c>
      <c r="O16" s="1">
        <f>DialRewardConfig!D20</f>
        <v>3</v>
      </c>
      <c r="P16" s="1" t="str">
        <f>DialRewardConfig!E20</f>
        <v>60069#1</v>
      </c>
      <c r="Q16" s="1">
        <f>DialRewardConfig!F20</f>
        <v>10000</v>
      </c>
      <c r="R16" s="1">
        <f>DialRewardConfig!G20</f>
        <v>2025</v>
      </c>
      <c r="S16" s="1">
        <f>DialRewardConfig!H20</f>
        <v>1</v>
      </c>
      <c r="T16" s="4">
        <f t="shared" si="1"/>
        <v>3.8211692777990067</v>
      </c>
      <c r="U16" s="5">
        <f t="shared" si="2"/>
        <v>3.82</v>
      </c>
      <c r="V16">
        <f t="shared" si="6"/>
        <v>3.82</v>
      </c>
    </row>
    <row r="17" spans="9:22" ht="14.25" x14ac:dyDescent="0.15">
      <c r="I17">
        <v>2</v>
      </c>
      <c r="J17">
        <f>SUM(R7:R9)</f>
        <v>75</v>
      </c>
      <c r="K17">
        <f>J17/$J$24*100</f>
        <v>4.776461597248758E-2</v>
      </c>
      <c r="N17">
        <f t="shared" ref="N17:N18" si="7">N16</f>
        <v>30000</v>
      </c>
      <c r="O17" s="1">
        <f>DialRewardConfig!D21</f>
        <v>3</v>
      </c>
      <c r="P17" s="1" t="str">
        <f>DialRewardConfig!E21</f>
        <v>60084#1</v>
      </c>
      <c r="Q17" s="1">
        <f>DialRewardConfig!F21</f>
        <v>10000</v>
      </c>
      <c r="R17" s="1">
        <f>DialRewardConfig!G21</f>
        <v>2025</v>
      </c>
      <c r="S17" s="1">
        <f>DialRewardConfig!H21</f>
        <v>1</v>
      </c>
      <c r="T17" s="4">
        <f t="shared" si="1"/>
        <v>3.8211692777990067</v>
      </c>
      <c r="U17" s="5">
        <f t="shared" si="2"/>
        <v>3.82</v>
      </c>
      <c r="V17">
        <f t="shared" si="6"/>
        <v>3.82</v>
      </c>
    </row>
    <row r="18" spans="9:22" ht="14.25" x14ac:dyDescent="0.15">
      <c r="I18">
        <v>3</v>
      </c>
      <c r="J18">
        <f>SUM(R11:R12)</f>
        <v>18000</v>
      </c>
      <c r="K18">
        <f t="shared" ref="K18:K23" si="8">J18/$J$24*100</f>
        <v>11.463507833397021</v>
      </c>
      <c r="N18">
        <f t="shared" si="7"/>
        <v>30000</v>
      </c>
      <c r="O18" s="1">
        <f>DialRewardConfig!D22</f>
        <v>3</v>
      </c>
      <c r="P18" s="1" t="str">
        <f>DialRewardConfig!E22</f>
        <v>60090#1</v>
      </c>
      <c r="Q18" s="1">
        <f>DialRewardConfig!F22</f>
        <v>10000</v>
      </c>
      <c r="R18" s="1">
        <f>DialRewardConfig!G22</f>
        <v>2025</v>
      </c>
      <c r="S18" s="1">
        <f>DialRewardConfig!H22</f>
        <v>1</v>
      </c>
      <c r="T18" s="4">
        <f t="shared" si="1"/>
        <v>3.8211692777990067</v>
      </c>
      <c r="U18" s="5">
        <f t="shared" si="2"/>
        <v>3.82</v>
      </c>
      <c r="V18">
        <f t="shared" si="6"/>
        <v>3.82</v>
      </c>
    </row>
    <row r="19" spans="9:22" ht="14.25" x14ac:dyDescent="0.15">
      <c r="I19">
        <v>4</v>
      </c>
      <c r="J19">
        <f>SUM(R11:R12)</f>
        <v>18000</v>
      </c>
      <c r="K19">
        <f t="shared" si="8"/>
        <v>11.463507833397021</v>
      </c>
      <c r="N19">
        <f>SUM(Q19:Q20)</f>
        <v>25000</v>
      </c>
      <c r="O19" s="1">
        <f>DialRewardConfig!D23</f>
        <v>3</v>
      </c>
      <c r="P19" s="1" t="str">
        <f>DialRewardConfig!E23</f>
        <v>60093#1</v>
      </c>
      <c r="Q19" s="1">
        <f>DialRewardConfig!F23</f>
        <v>10000</v>
      </c>
      <c r="R19" s="1">
        <f>DialRewardConfig!G23</f>
        <v>2025</v>
      </c>
      <c r="S19" s="1">
        <f>DialRewardConfig!H23</f>
        <v>1</v>
      </c>
      <c r="T19" s="4">
        <f t="shared" si="1"/>
        <v>4.5854031333588079</v>
      </c>
      <c r="U19" s="5">
        <f t="shared" si="2"/>
        <v>4.59</v>
      </c>
      <c r="V19">
        <f t="shared" si="6"/>
        <v>4.59</v>
      </c>
    </row>
    <row r="20" spans="9:22" ht="14.25" x14ac:dyDescent="0.15">
      <c r="I20">
        <v>5</v>
      </c>
      <c r="J20">
        <f>SUM(R13:R15)</f>
        <v>18000</v>
      </c>
      <c r="K20">
        <f t="shared" si="8"/>
        <v>11.463507833397021</v>
      </c>
      <c r="N20">
        <f>N19</f>
        <v>25000</v>
      </c>
      <c r="O20" s="1">
        <f>DialRewardConfig!D24</f>
        <v>3</v>
      </c>
      <c r="P20" s="1" t="str">
        <f>DialRewardConfig!E24</f>
        <v>60068#1</v>
      </c>
      <c r="Q20" s="1">
        <f>DialRewardConfig!F24</f>
        <v>15000</v>
      </c>
      <c r="R20" s="1">
        <v>5</v>
      </c>
      <c r="S20" s="1">
        <f>DialRewardConfig!H24</f>
        <v>1</v>
      </c>
      <c r="T20" s="4">
        <f t="shared" si="1"/>
        <v>6.8781047000382118</v>
      </c>
      <c r="U20" s="5">
        <f t="shared" si="2"/>
        <v>6.88</v>
      </c>
      <c r="V20">
        <f t="shared" si="6"/>
        <v>6.88</v>
      </c>
    </row>
    <row r="21" spans="9:22" ht="14.25" x14ac:dyDescent="0.15">
      <c r="I21">
        <v>6</v>
      </c>
      <c r="J21">
        <f>SUM(R16:R18)</f>
        <v>6075</v>
      </c>
      <c r="K21">
        <f t="shared" si="8"/>
        <v>3.8689338937714943</v>
      </c>
      <c r="N21">
        <f>SUM(Q21:Q30)</f>
        <v>185000</v>
      </c>
      <c r="O21" s="1">
        <f>DialRewardConfig!D25</f>
        <v>3</v>
      </c>
      <c r="P21" s="1" t="str">
        <f>DialRewardConfig!E25</f>
        <v>60083#1</v>
      </c>
      <c r="Q21" s="1">
        <f>DialRewardConfig!F25</f>
        <v>15000</v>
      </c>
      <c r="R21" s="1">
        <f>DialRewardConfig!G25</f>
        <v>2025</v>
      </c>
      <c r="S21" s="1">
        <f>DialRewardConfig!H25</f>
        <v>1</v>
      </c>
      <c r="T21" s="4">
        <f t="shared" si="1"/>
        <v>0.92947360811327184</v>
      </c>
      <c r="U21" s="5">
        <f t="shared" si="2"/>
        <v>0.93</v>
      </c>
      <c r="V21">
        <f t="shared" si="6"/>
        <v>0.93</v>
      </c>
    </row>
    <row r="22" spans="9:22" ht="14.25" x14ac:dyDescent="0.15">
      <c r="I22">
        <v>7</v>
      </c>
      <c r="J22">
        <f>SUM(R19:R20)</f>
        <v>2030</v>
      </c>
      <c r="K22">
        <f t="shared" si="8"/>
        <v>1.292828938988664</v>
      </c>
      <c r="N22">
        <f>N21</f>
        <v>185000</v>
      </c>
      <c r="O22" s="1">
        <f>DialRewardConfig!D26</f>
        <v>3</v>
      </c>
      <c r="P22" s="1" t="str">
        <f>DialRewardConfig!E26</f>
        <v>60089#1</v>
      </c>
      <c r="Q22" s="1">
        <f>DialRewardConfig!F26</f>
        <v>15000</v>
      </c>
      <c r="R22" s="1">
        <f>DialRewardConfig!G26</f>
        <v>2025</v>
      </c>
      <c r="S22" s="1">
        <f>DialRewardConfig!H26</f>
        <v>1</v>
      </c>
      <c r="T22" s="4">
        <f t="shared" si="1"/>
        <v>0.92947360811327184</v>
      </c>
      <c r="U22" s="5">
        <f t="shared" si="2"/>
        <v>0.93</v>
      </c>
      <c r="V22">
        <f t="shared" si="6"/>
        <v>0.93</v>
      </c>
    </row>
    <row r="23" spans="9:22" ht="14.25" x14ac:dyDescent="0.15">
      <c r="I23">
        <v>8</v>
      </c>
      <c r="J23">
        <f>SUM(R21:R30)</f>
        <v>93015</v>
      </c>
      <c r="K23">
        <f t="shared" si="8"/>
        <v>59.237676729079105</v>
      </c>
      <c r="N23">
        <f t="shared" ref="N23:N30" si="9">N22</f>
        <v>185000</v>
      </c>
      <c r="O23" s="1">
        <f>DialRewardConfig!D27</f>
        <v>3</v>
      </c>
      <c r="P23" s="1" t="str">
        <f>DialRewardConfig!E27</f>
        <v>60092#1</v>
      </c>
      <c r="Q23" s="1">
        <f>DialRewardConfig!F27</f>
        <v>15000</v>
      </c>
      <c r="R23" s="1">
        <f>DialRewardConfig!G27</f>
        <v>2025</v>
      </c>
      <c r="S23" s="1">
        <f>DialRewardConfig!H27</f>
        <v>1</v>
      </c>
      <c r="T23" s="4">
        <f t="shared" si="1"/>
        <v>0.92947360811327184</v>
      </c>
      <c r="U23" s="5">
        <f t="shared" si="2"/>
        <v>0.93</v>
      </c>
      <c r="V23">
        <f t="shared" si="6"/>
        <v>0.93</v>
      </c>
    </row>
    <row r="24" spans="9:22" ht="14.25" x14ac:dyDescent="0.15">
      <c r="J24">
        <f>SUM(J16:J23)</f>
        <v>157020</v>
      </c>
      <c r="N24">
        <f t="shared" si="9"/>
        <v>185000</v>
      </c>
      <c r="O24" s="1">
        <f>DialRewardConfig!D28</f>
        <v>4</v>
      </c>
      <c r="P24" s="1" t="str">
        <f>DialRewardConfig!E28</f>
        <v>3#50000</v>
      </c>
      <c r="Q24" s="1">
        <f>DialRewardConfig!F28</f>
        <v>30000</v>
      </c>
      <c r="R24" s="1">
        <f>DialRewardConfig!G28</f>
        <v>28000</v>
      </c>
      <c r="S24" s="1">
        <f>DialRewardConfig!H28</f>
        <v>0</v>
      </c>
      <c r="T24" s="4">
        <f t="shared" si="1"/>
        <v>1.8589472162265437</v>
      </c>
      <c r="U24" s="5">
        <f t="shared" si="2"/>
        <v>1.86</v>
      </c>
      <c r="V24">
        <f t="shared" si="6"/>
        <v>1.86</v>
      </c>
    </row>
    <row r="25" spans="9:22" ht="14.25" x14ac:dyDescent="0.15">
      <c r="N25">
        <f t="shared" si="9"/>
        <v>185000</v>
      </c>
      <c r="O25" s="1">
        <f>DialRewardConfig!D29</f>
        <v>4</v>
      </c>
      <c r="P25" s="1" t="str">
        <f>DialRewardConfig!E29</f>
        <v>3#30000</v>
      </c>
      <c r="Q25" s="1">
        <f>DialRewardConfig!F29</f>
        <v>30000</v>
      </c>
      <c r="R25" s="1">
        <f>DialRewardConfig!G29</f>
        <v>28000</v>
      </c>
      <c r="S25" s="1">
        <f>DialRewardConfig!H29</f>
        <v>0</v>
      </c>
      <c r="T25" s="4">
        <f t="shared" si="1"/>
        <v>1.8589472162265437</v>
      </c>
      <c r="U25" s="5">
        <f t="shared" si="2"/>
        <v>1.86</v>
      </c>
      <c r="V25">
        <f t="shared" si="6"/>
        <v>1.86</v>
      </c>
    </row>
    <row r="26" spans="9:22" ht="14.25" x14ac:dyDescent="0.15">
      <c r="I26">
        <v>1</v>
      </c>
      <c r="J26">
        <f>SUM(R31:R33)</f>
        <v>2205</v>
      </c>
      <c r="K26" t="e">
        <f>J26/$J$34*100</f>
        <v>#REF!</v>
      </c>
      <c r="N26">
        <f t="shared" si="9"/>
        <v>185000</v>
      </c>
      <c r="O26" s="1">
        <f>DialRewardConfig!D30</f>
        <v>4</v>
      </c>
      <c r="P26" s="1" t="str">
        <f>DialRewardConfig!E30</f>
        <v>3#25000</v>
      </c>
      <c r="Q26" s="1">
        <f>DialRewardConfig!F30</f>
        <v>40000</v>
      </c>
      <c r="R26" s="1">
        <f>DialRewardConfig!G30</f>
        <v>28000</v>
      </c>
      <c r="S26" s="1">
        <f>DialRewardConfig!H30</f>
        <v>0</v>
      </c>
      <c r="T26" s="4">
        <f t="shared" si="1"/>
        <v>2.4785962883020582</v>
      </c>
      <c r="U26" s="5">
        <f t="shared" si="2"/>
        <v>2.48</v>
      </c>
      <c r="V26">
        <f t="shared" si="6"/>
        <v>2.48</v>
      </c>
    </row>
    <row r="27" spans="9:22" ht="14.25" x14ac:dyDescent="0.15">
      <c r="I27">
        <v>2</v>
      </c>
      <c r="J27">
        <f>SUM(R34:R36)</f>
        <v>57735</v>
      </c>
      <c r="K27" t="e">
        <f t="shared" ref="K27:K33" si="10">J27/$J$34*100</f>
        <v>#REF!</v>
      </c>
      <c r="N27">
        <f t="shared" si="9"/>
        <v>185000</v>
      </c>
      <c r="O27" s="1">
        <f>DialRewardConfig!D31</f>
        <v>5</v>
      </c>
      <c r="P27" s="1" t="str">
        <f>DialRewardConfig!E31</f>
        <v>60101#1</v>
      </c>
      <c r="Q27" s="1">
        <f>DialRewardConfig!F31</f>
        <v>10000</v>
      </c>
      <c r="R27" s="1">
        <f>DialRewardConfig!G31</f>
        <v>735</v>
      </c>
      <c r="S27" s="1">
        <f>DialRewardConfig!H31</f>
        <v>1</v>
      </c>
      <c r="T27" s="4">
        <f t="shared" si="1"/>
        <v>0.61964907207551456</v>
      </c>
      <c r="U27" s="5">
        <f t="shared" si="2"/>
        <v>0.62</v>
      </c>
      <c r="V27">
        <f t="shared" si="6"/>
        <v>0.62</v>
      </c>
    </row>
    <row r="28" spans="9:22" ht="14.25" x14ac:dyDescent="0.15">
      <c r="I28">
        <v>3</v>
      </c>
      <c r="J28">
        <f>SUM(R37:R38)</f>
        <v>31800</v>
      </c>
      <c r="K28" t="e">
        <f t="shared" si="10"/>
        <v>#REF!</v>
      </c>
      <c r="N28">
        <f t="shared" si="9"/>
        <v>185000</v>
      </c>
      <c r="O28" s="1">
        <f>DialRewardConfig!D32</f>
        <v>5</v>
      </c>
      <c r="P28" s="1" t="str">
        <f>DialRewardConfig!E32</f>
        <v>60126#1</v>
      </c>
      <c r="Q28" s="1">
        <f>DialRewardConfig!F32</f>
        <v>10000</v>
      </c>
      <c r="R28" s="1">
        <f>DialRewardConfig!G32</f>
        <v>735</v>
      </c>
      <c r="S28" s="1">
        <f>DialRewardConfig!H32</f>
        <v>1</v>
      </c>
      <c r="T28" s="4">
        <f t="shared" si="1"/>
        <v>0.61964907207551456</v>
      </c>
      <c r="U28" s="5">
        <f t="shared" si="2"/>
        <v>0.62</v>
      </c>
      <c r="V28">
        <f t="shared" si="6"/>
        <v>0.62</v>
      </c>
    </row>
    <row r="29" spans="9:22" ht="14.25" x14ac:dyDescent="0.15">
      <c r="I29">
        <v>4</v>
      </c>
      <c r="J29">
        <f>SUM(R39)</f>
        <v>3300</v>
      </c>
      <c r="K29" t="e">
        <f t="shared" si="10"/>
        <v>#REF!</v>
      </c>
      <c r="N29">
        <f t="shared" si="9"/>
        <v>185000</v>
      </c>
      <c r="O29" s="1">
        <f>DialRewardConfig!D33</f>
        <v>5</v>
      </c>
      <c r="P29" s="1" t="str">
        <f>DialRewardConfig!E33</f>
        <v>60136#1</v>
      </c>
      <c r="Q29" s="1">
        <f>DialRewardConfig!F33</f>
        <v>10000</v>
      </c>
      <c r="R29" s="1">
        <f>DialRewardConfig!G33</f>
        <v>735</v>
      </c>
      <c r="S29" s="1">
        <f>DialRewardConfig!H33</f>
        <v>1</v>
      </c>
      <c r="T29" s="4">
        <f t="shared" si="1"/>
        <v>0.61964907207551456</v>
      </c>
      <c r="U29" s="5">
        <f t="shared" si="2"/>
        <v>0.62</v>
      </c>
      <c r="V29">
        <f t="shared" si="6"/>
        <v>0.62</v>
      </c>
    </row>
    <row r="30" spans="9:22" ht="14.25" x14ac:dyDescent="0.15">
      <c r="I30">
        <v>5</v>
      </c>
      <c r="J30">
        <f>SUM(R40:R42)</f>
        <v>14100</v>
      </c>
      <c r="K30" t="e">
        <f t="shared" si="10"/>
        <v>#REF!</v>
      </c>
      <c r="N30">
        <f t="shared" si="9"/>
        <v>185000</v>
      </c>
      <c r="O30" s="1">
        <f>DialRewardConfig!D34</f>
        <v>5</v>
      </c>
      <c r="P30" s="1" t="str">
        <f>DialRewardConfig!E34</f>
        <v>60141#1</v>
      </c>
      <c r="Q30" s="1">
        <f>DialRewardConfig!F34</f>
        <v>10000</v>
      </c>
      <c r="R30" s="1">
        <f>DialRewardConfig!G34</f>
        <v>735</v>
      </c>
      <c r="S30" s="1">
        <f>DialRewardConfig!H34</f>
        <v>1</v>
      </c>
      <c r="T30" s="4">
        <f t="shared" si="1"/>
        <v>0.61964907207551456</v>
      </c>
      <c r="U30" s="5">
        <f t="shared" si="2"/>
        <v>0.62</v>
      </c>
      <c r="V30">
        <f t="shared" si="6"/>
        <v>0.62</v>
      </c>
    </row>
    <row r="31" spans="9:22" ht="14.25" x14ac:dyDescent="0.15">
      <c r="I31">
        <v>6</v>
      </c>
      <c r="J31">
        <f>SUM(R43)</f>
        <v>5400</v>
      </c>
      <c r="K31" t="e">
        <f t="shared" si="10"/>
        <v>#REF!</v>
      </c>
      <c r="N31">
        <f>SUM(Q31:Q33)</f>
        <v>45000</v>
      </c>
      <c r="O31" s="1">
        <f>DialRewardConfig!D35</f>
        <v>5</v>
      </c>
      <c r="P31" s="1" t="str">
        <f>DialRewardConfig!E35</f>
        <v>60100#1</v>
      </c>
      <c r="Q31" s="1">
        <f>DialRewardConfig!F35</f>
        <v>15000</v>
      </c>
      <c r="R31" s="1">
        <f>DialRewardConfig!G35</f>
        <v>735</v>
      </c>
      <c r="S31" s="1">
        <f>DialRewardConfig!H35</f>
        <v>1</v>
      </c>
      <c r="T31" s="4" t="e">
        <f>VLOOKUP(O31,$I$26:$K$33,3,FALSE)*Q31/N31</f>
        <v>#REF!</v>
      </c>
      <c r="U31" s="5" t="e">
        <f t="shared" si="2"/>
        <v>#REF!</v>
      </c>
      <c r="V31" t="e">
        <f t="shared" si="6"/>
        <v>#REF!</v>
      </c>
    </row>
    <row r="32" spans="9:22" ht="14.25" x14ac:dyDescent="0.15">
      <c r="I32">
        <v>7</v>
      </c>
      <c r="J32" t="e">
        <f>SUM(R44:R58)</f>
        <v>#REF!</v>
      </c>
      <c r="K32" t="e">
        <f t="shared" si="10"/>
        <v>#REF!</v>
      </c>
      <c r="N32">
        <f t="shared" ref="N32:N36" si="11">N31</f>
        <v>45000</v>
      </c>
      <c r="O32" s="1">
        <f>DialRewardConfig!D36</f>
        <v>5</v>
      </c>
      <c r="P32" s="1" t="str">
        <f>DialRewardConfig!E36</f>
        <v>60125#1</v>
      </c>
      <c r="Q32" s="1">
        <f>DialRewardConfig!F36</f>
        <v>15000</v>
      </c>
      <c r="R32" s="1">
        <f>DialRewardConfig!G36</f>
        <v>735</v>
      </c>
      <c r="S32" s="1">
        <f>DialRewardConfig!H36</f>
        <v>1</v>
      </c>
      <c r="T32" s="4" t="e">
        <f>VLOOKUP(O32,$I$26:$K$33,3,FALSE)*Q32/N32</f>
        <v>#REF!</v>
      </c>
      <c r="U32" s="5" t="e">
        <f t="shared" si="2"/>
        <v>#REF!</v>
      </c>
      <c r="V32" t="e">
        <f t="shared" si="6"/>
        <v>#REF!</v>
      </c>
    </row>
    <row r="33" spans="9:22" ht="14.25" x14ac:dyDescent="0.15">
      <c r="I33">
        <v>8</v>
      </c>
      <c r="J33">
        <f>SUM(R59:R73)</f>
        <v>102660</v>
      </c>
      <c r="K33" t="e">
        <f t="shared" si="10"/>
        <v>#REF!</v>
      </c>
      <c r="N33">
        <f t="shared" si="11"/>
        <v>45000</v>
      </c>
      <c r="O33" s="1">
        <f>DialRewardConfig!D37</f>
        <v>5</v>
      </c>
      <c r="P33" s="1" t="str">
        <f>DialRewardConfig!E37</f>
        <v>60135#1</v>
      </c>
      <c r="Q33" s="1">
        <f>DialRewardConfig!F37</f>
        <v>15000</v>
      </c>
      <c r="R33" s="1">
        <f>DialRewardConfig!G37</f>
        <v>735</v>
      </c>
      <c r="S33" s="1">
        <f>DialRewardConfig!H37</f>
        <v>1</v>
      </c>
      <c r="T33" s="4" t="e">
        <f t="shared" ref="T33:T73" si="12">VLOOKUP(O33,$I$26:$K$33,3,FALSE)*Q33/N33</f>
        <v>#REF!</v>
      </c>
      <c r="U33" s="5" t="e">
        <f t="shared" si="2"/>
        <v>#REF!</v>
      </c>
      <c r="V33" t="e">
        <f t="shared" si="6"/>
        <v>#REF!</v>
      </c>
    </row>
    <row r="34" spans="9:22" ht="14.25" x14ac:dyDescent="0.15">
      <c r="J34" t="e">
        <f>SUM(J26:J33)</f>
        <v>#REF!</v>
      </c>
      <c r="N34">
        <f>SUM(Q34:Q36)</f>
        <v>75000</v>
      </c>
      <c r="O34" s="1">
        <f>DialRewardConfig!D38</f>
        <v>5</v>
      </c>
      <c r="P34" s="1" t="str">
        <f>DialRewardConfig!E38</f>
        <v>60140#1</v>
      </c>
      <c r="Q34" s="1">
        <f>DialRewardConfig!F38</f>
        <v>15000</v>
      </c>
      <c r="R34" s="1">
        <f>DialRewardConfig!G38</f>
        <v>735</v>
      </c>
      <c r="S34" s="1">
        <f>DialRewardConfig!H38</f>
        <v>1</v>
      </c>
      <c r="T34" s="4" t="e">
        <f t="shared" si="12"/>
        <v>#REF!</v>
      </c>
      <c r="U34" s="5" t="e">
        <f t="shared" si="2"/>
        <v>#REF!</v>
      </c>
      <c r="V34" t="e">
        <f t="shared" si="6"/>
        <v>#REF!</v>
      </c>
    </row>
    <row r="35" spans="9:22" ht="14.25" x14ac:dyDescent="0.15">
      <c r="N35">
        <f t="shared" si="11"/>
        <v>75000</v>
      </c>
      <c r="O35" s="1">
        <f>DialRewardConfig!D39</f>
        <v>6</v>
      </c>
      <c r="P35" s="1" t="str">
        <f>DialRewardConfig!E39</f>
        <v>14#100000</v>
      </c>
      <c r="Q35" s="1">
        <f>DialRewardConfig!F39</f>
        <v>30000</v>
      </c>
      <c r="R35" s="1">
        <f>DialRewardConfig!G39</f>
        <v>28500</v>
      </c>
      <c r="S35" s="1">
        <f>DialRewardConfig!H39</f>
        <v>0</v>
      </c>
      <c r="T35" s="4" t="e">
        <f t="shared" si="12"/>
        <v>#REF!</v>
      </c>
      <c r="U35" s="5" t="e">
        <f t="shared" si="2"/>
        <v>#REF!</v>
      </c>
      <c r="V35" t="e">
        <f t="shared" si="6"/>
        <v>#REF!</v>
      </c>
    </row>
    <row r="36" spans="9:22" ht="14.25" x14ac:dyDescent="0.15">
      <c r="N36">
        <f t="shared" si="11"/>
        <v>75000</v>
      </c>
      <c r="O36" s="1">
        <f>DialRewardConfig!D40</f>
        <v>6</v>
      </c>
      <c r="P36" s="1" t="str">
        <f>DialRewardConfig!E40</f>
        <v>14#80000</v>
      </c>
      <c r="Q36" s="1">
        <f>DialRewardConfig!F40</f>
        <v>30000</v>
      </c>
      <c r="R36" s="1">
        <f>DialRewardConfig!G40</f>
        <v>28500</v>
      </c>
      <c r="S36" s="1">
        <f>DialRewardConfig!H40</f>
        <v>0</v>
      </c>
      <c r="T36" s="4" t="e">
        <f t="shared" si="12"/>
        <v>#REF!</v>
      </c>
      <c r="U36" s="5" t="e">
        <f t="shared" si="2"/>
        <v>#REF!</v>
      </c>
      <c r="V36" t="e">
        <f t="shared" si="6"/>
        <v>#REF!</v>
      </c>
    </row>
    <row r="37" spans="9:22" ht="14.25" x14ac:dyDescent="0.15">
      <c r="N37">
        <f>Q37:Q38</f>
        <v>40000</v>
      </c>
      <c r="O37" s="1">
        <f>DialRewardConfig!D41</f>
        <v>6</v>
      </c>
      <c r="P37" s="1" t="str">
        <f>DialRewardConfig!E41</f>
        <v>14#50000</v>
      </c>
      <c r="Q37" s="1">
        <f>DialRewardConfig!F41</f>
        <v>40000</v>
      </c>
      <c r="R37" s="1">
        <f>DialRewardConfig!G41</f>
        <v>28500</v>
      </c>
      <c r="S37" s="1">
        <f>DialRewardConfig!H41</f>
        <v>0</v>
      </c>
      <c r="T37" s="4" t="e">
        <f t="shared" si="12"/>
        <v>#REF!</v>
      </c>
      <c r="U37" s="5" t="e">
        <f t="shared" ref="U37:U73" si="13">ROUND(T37,2)</f>
        <v>#REF!</v>
      </c>
      <c r="V37" t="e">
        <f t="shared" si="6"/>
        <v>#REF!</v>
      </c>
    </row>
    <row r="38" spans="9:22" ht="14.25" x14ac:dyDescent="0.15">
      <c r="N38">
        <f>N37</f>
        <v>40000</v>
      </c>
      <c r="O38" s="1">
        <f>DialRewardConfig!D42</f>
        <v>7</v>
      </c>
      <c r="P38" s="1" t="str">
        <f>DialRewardConfig!E42</f>
        <v>1001#1500</v>
      </c>
      <c r="Q38" s="1">
        <f>DialRewardConfig!F42</f>
        <v>30000</v>
      </c>
      <c r="R38" s="1">
        <f>DialRewardConfig!G42</f>
        <v>3300</v>
      </c>
      <c r="S38" s="1">
        <f>DialRewardConfig!H42</f>
        <v>1</v>
      </c>
      <c r="T38" s="4" t="e">
        <f t="shared" si="12"/>
        <v>#REF!</v>
      </c>
      <c r="U38" s="5" t="e">
        <f t="shared" si="13"/>
        <v>#REF!</v>
      </c>
      <c r="V38" t="e">
        <f t="shared" si="6"/>
        <v>#REF!</v>
      </c>
    </row>
    <row r="39" spans="9:22" ht="14.25" x14ac:dyDescent="0.15">
      <c r="N39">
        <f>Q39</f>
        <v>30000</v>
      </c>
      <c r="O39" s="1">
        <f>DialRewardConfig!D43</f>
        <v>7</v>
      </c>
      <c r="P39" s="1" t="str">
        <f>DialRewardConfig!E43</f>
        <v>1001#1000</v>
      </c>
      <c r="Q39" s="1">
        <f>DialRewardConfig!F43</f>
        <v>30000</v>
      </c>
      <c r="R39" s="1">
        <f>DialRewardConfig!G43</f>
        <v>3300</v>
      </c>
      <c r="S39" s="1">
        <f>DialRewardConfig!H43</f>
        <v>1</v>
      </c>
      <c r="T39" s="4" t="e">
        <f t="shared" si="12"/>
        <v>#REF!</v>
      </c>
      <c r="U39" s="5" t="e">
        <f t="shared" si="13"/>
        <v>#REF!</v>
      </c>
      <c r="V39" t="e">
        <f t="shared" si="6"/>
        <v>#REF!</v>
      </c>
    </row>
    <row r="40" spans="9:22" ht="14.25" x14ac:dyDescent="0.15">
      <c r="N40">
        <f>SUM(Q40:Q42)</f>
        <v>115000</v>
      </c>
      <c r="O40" s="1">
        <f>DialRewardConfig!D44</f>
        <v>7</v>
      </c>
      <c r="P40" s="1" t="str">
        <f>DialRewardConfig!E44</f>
        <v>1001#500</v>
      </c>
      <c r="Q40" s="1">
        <f>DialRewardConfig!F44</f>
        <v>40000</v>
      </c>
      <c r="R40" s="1">
        <f>DialRewardConfig!G44</f>
        <v>3300</v>
      </c>
      <c r="S40" s="1">
        <f>DialRewardConfig!H44</f>
        <v>1</v>
      </c>
      <c r="T40" s="4" t="e">
        <f t="shared" si="12"/>
        <v>#REF!</v>
      </c>
      <c r="U40" s="5" t="e">
        <f t="shared" si="13"/>
        <v>#REF!</v>
      </c>
      <c r="V40" t="e">
        <f t="shared" si="6"/>
        <v>#REF!</v>
      </c>
    </row>
    <row r="41" spans="9:22" ht="14.25" x14ac:dyDescent="0.15">
      <c r="N41">
        <f>N40</f>
        <v>115000</v>
      </c>
      <c r="O41" s="1">
        <f>DialRewardConfig!D45</f>
        <v>8</v>
      </c>
      <c r="P41" s="1" t="str">
        <f>DialRewardConfig!E45</f>
        <v>91#1</v>
      </c>
      <c r="Q41" s="1">
        <f>DialRewardConfig!F45</f>
        <v>40000</v>
      </c>
      <c r="R41" s="1">
        <f>DialRewardConfig!G45</f>
        <v>5400</v>
      </c>
      <c r="S41" s="1">
        <f>DialRewardConfig!H45</f>
        <v>0</v>
      </c>
      <c r="T41" s="4" t="e">
        <f t="shared" si="12"/>
        <v>#REF!</v>
      </c>
      <c r="U41" s="5" t="e">
        <f t="shared" si="13"/>
        <v>#REF!</v>
      </c>
      <c r="V41" t="e">
        <f t="shared" si="6"/>
        <v>#REF!</v>
      </c>
    </row>
    <row r="42" spans="9:22" ht="14.25" x14ac:dyDescent="0.15">
      <c r="N42">
        <f>N41</f>
        <v>115000</v>
      </c>
      <c r="O42" s="1">
        <f>DialRewardConfig!D46</f>
        <v>8</v>
      </c>
      <c r="P42" s="1" t="str">
        <f>DialRewardConfig!E46</f>
        <v>91#2</v>
      </c>
      <c r="Q42" s="1">
        <f>DialRewardConfig!F46</f>
        <v>35000</v>
      </c>
      <c r="R42" s="1">
        <f>DialRewardConfig!G46</f>
        <v>5400</v>
      </c>
      <c r="S42" s="1">
        <f>DialRewardConfig!H46</f>
        <v>0</v>
      </c>
      <c r="T42" s="4" t="e">
        <f t="shared" si="12"/>
        <v>#REF!</v>
      </c>
      <c r="U42" s="5" t="e">
        <f t="shared" si="13"/>
        <v>#REF!</v>
      </c>
      <c r="V42" t="e">
        <f t="shared" si="6"/>
        <v>#REF!</v>
      </c>
    </row>
    <row r="43" spans="9:22" ht="14.25" x14ac:dyDescent="0.15">
      <c r="N43">
        <f>Q43</f>
        <v>20000</v>
      </c>
      <c r="O43" s="1">
        <f>DialRewardConfig!D47</f>
        <v>8</v>
      </c>
      <c r="P43" s="1" t="str">
        <f>DialRewardConfig!E47</f>
        <v>91#3</v>
      </c>
      <c r="Q43" s="1">
        <f>DialRewardConfig!F47</f>
        <v>20000</v>
      </c>
      <c r="R43" s="1">
        <f>DialRewardConfig!G47</f>
        <v>5400</v>
      </c>
      <c r="S43" s="1">
        <f>DialRewardConfig!H47</f>
        <v>0</v>
      </c>
      <c r="T43" s="4" t="e">
        <f t="shared" si="12"/>
        <v>#REF!</v>
      </c>
      <c r="U43" s="5" t="e">
        <f t="shared" si="13"/>
        <v>#REF!</v>
      </c>
      <c r="V43" t="e">
        <f t="shared" si="6"/>
        <v>#REF!</v>
      </c>
    </row>
    <row r="44" spans="9:22" ht="14.25" x14ac:dyDescent="0.15">
      <c r="N44" t="e">
        <f>SUM(Q44:Q58)</f>
        <v>#REF!</v>
      </c>
      <c r="O44" s="1">
        <f>DialRewardConfig!D48</f>
        <v>1</v>
      </c>
      <c r="P44" s="1" t="str">
        <f>DialRewardConfig!E48</f>
        <v>12013#50</v>
      </c>
      <c r="Q44" s="1">
        <f>DialRewardConfig!F48</f>
        <v>40000</v>
      </c>
      <c r="R44" s="1">
        <f>DialRewardConfig!G48</f>
        <v>1120</v>
      </c>
      <c r="S44" s="1">
        <f>DialRewardConfig!H48</f>
        <v>1</v>
      </c>
      <c r="T44" s="4" t="e">
        <f t="shared" si="12"/>
        <v>#REF!</v>
      </c>
      <c r="U44" s="5" t="e">
        <f t="shared" si="13"/>
        <v>#REF!</v>
      </c>
      <c r="V44" t="e">
        <f t="shared" ref="V44:V73" si="14">IF(LEN(U44)-FIND(".",T44,1)=1,U44&amp;0,U44)</f>
        <v>#REF!</v>
      </c>
    </row>
    <row r="45" spans="9:22" ht="14.25" x14ac:dyDescent="0.15">
      <c r="N45" t="e">
        <f>N44</f>
        <v>#REF!</v>
      </c>
      <c r="O45" s="1" t="e">
        <f>DialRewardConfig!#REF!</f>
        <v>#REF!</v>
      </c>
      <c r="P45" s="1" t="e">
        <f>DialRewardConfig!#REF!</f>
        <v>#REF!</v>
      </c>
      <c r="Q45" s="1" t="e">
        <f>DialRewardConfig!#REF!</f>
        <v>#REF!</v>
      </c>
      <c r="R45" s="1" t="e">
        <f>DialRewardConfig!#REF!</f>
        <v>#REF!</v>
      </c>
      <c r="S45" s="1" t="e">
        <f>DialRewardConfig!#REF!</f>
        <v>#REF!</v>
      </c>
      <c r="T45" s="4" t="e">
        <f t="shared" si="12"/>
        <v>#REF!</v>
      </c>
      <c r="U45" s="5" t="e">
        <f t="shared" si="13"/>
        <v>#REF!</v>
      </c>
      <c r="V45" t="e">
        <f t="shared" si="14"/>
        <v>#REF!</v>
      </c>
    </row>
    <row r="46" spans="9:22" ht="14.25" x14ac:dyDescent="0.15">
      <c r="N46" t="e">
        <f t="shared" ref="N46:N58" si="15">N45</f>
        <v>#REF!</v>
      </c>
      <c r="O46" s="1" t="e">
        <f>DialRewardConfig!#REF!</f>
        <v>#REF!</v>
      </c>
      <c r="P46" s="1" t="e">
        <f>DialRewardConfig!#REF!</f>
        <v>#REF!</v>
      </c>
      <c r="Q46" s="1" t="e">
        <f>DialRewardConfig!#REF!</f>
        <v>#REF!</v>
      </c>
      <c r="R46" s="1" t="e">
        <f>DialRewardConfig!#REF!</f>
        <v>#REF!</v>
      </c>
      <c r="S46" s="1" t="e">
        <f>DialRewardConfig!#REF!</f>
        <v>#REF!</v>
      </c>
      <c r="T46" s="4" t="e">
        <f t="shared" si="12"/>
        <v>#REF!</v>
      </c>
      <c r="U46" s="5" t="e">
        <f t="shared" si="13"/>
        <v>#REF!</v>
      </c>
      <c r="V46" t="e">
        <f t="shared" si="14"/>
        <v>#REF!</v>
      </c>
    </row>
    <row r="47" spans="9:22" ht="14.25" x14ac:dyDescent="0.15">
      <c r="N47" t="e">
        <f t="shared" si="15"/>
        <v>#REF!</v>
      </c>
      <c r="O47" s="1" t="e">
        <f>DialRewardConfig!#REF!</f>
        <v>#REF!</v>
      </c>
      <c r="P47" s="1" t="e">
        <f>DialRewardConfig!#REF!</f>
        <v>#REF!</v>
      </c>
      <c r="Q47" s="1" t="e">
        <f>DialRewardConfig!#REF!</f>
        <v>#REF!</v>
      </c>
      <c r="R47" s="1" t="e">
        <f>DialRewardConfig!#REF!</f>
        <v>#REF!</v>
      </c>
      <c r="S47" s="1" t="e">
        <f>DialRewardConfig!#REF!</f>
        <v>#REF!</v>
      </c>
      <c r="T47" s="4" t="e">
        <f t="shared" si="12"/>
        <v>#REF!</v>
      </c>
      <c r="U47" s="5" t="e">
        <f t="shared" si="13"/>
        <v>#REF!</v>
      </c>
      <c r="V47" t="e">
        <f t="shared" si="14"/>
        <v>#REF!</v>
      </c>
    </row>
    <row r="48" spans="9:22" ht="14.25" x14ac:dyDescent="0.15">
      <c r="N48" t="e">
        <f t="shared" si="15"/>
        <v>#REF!</v>
      </c>
      <c r="O48" s="1" t="e">
        <f>DialRewardConfig!#REF!</f>
        <v>#REF!</v>
      </c>
      <c r="P48" s="1" t="e">
        <f>DialRewardConfig!#REF!</f>
        <v>#REF!</v>
      </c>
      <c r="Q48" s="1" t="e">
        <f>DialRewardConfig!#REF!</f>
        <v>#REF!</v>
      </c>
      <c r="R48" s="1" t="e">
        <f>DialRewardConfig!#REF!</f>
        <v>#REF!</v>
      </c>
      <c r="S48" s="1" t="e">
        <f>DialRewardConfig!#REF!</f>
        <v>#REF!</v>
      </c>
      <c r="T48" s="4" t="e">
        <f t="shared" si="12"/>
        <v>#REF!</v>
      </c>
      <c r="U48" s="5" t="e">
        <f t="shared" si="13"/>
        <v>#REF!</v>
      </c>
      <c r="V48" t="e">
        <f t="shared" si="14"/>
        <v>#REF!</v>
      </c>
    </row>
    <row r="49" spans="14:22" ht="14.25" x14ac:dyDescent="0.15">
      <c r="N49" t="e">
        <f t="shared" si="15"/>
        <v>#REF!</v>
      </c>
      <c r="O49" s="1">
        <f>DialRewardConfig!D49</f>
        <v>1</v>
      </c>
      <c r="P49" s="1" t="str">
        <f>DialRewardConfig!E49</f>
        <v>12008#50</v>
      </c>
      <c r="Q49" s="1">
        <f>DialRewardConfig!F49</f>
        <v>10000</v>
      </c>
      <c r="R49" s="1">
        <f>DialRewardConfig!G49</f>
        <v>240</v>
      </c>
      <c r="S49" s="1">
        <f>DialRewardConfig!H49</f>
        <v>1</v>
      </c>
      <c r="T49" s="4" t="e">
        <f t="shared" si="12"/>
        <v>#REF!</v>
      </c>
      <c r="U49" s="5" t="e">
        <f t="shared" si="13"/>
        <v>#REF!</v>
      </c>
      <c r="V49" t="e">
        <f t="shared" si="14"/>
        <v>#REF!</v>
      </c>
    </row>
    <row r="50" spans="14:22" ht="14.25" x14ac:dyDescent="0.15">
      <c r="N50" t="e">
        <f t="shared" si="15"/>
        <v>#REF!</v>
      </c>
      <c r="O50" s="1" t="e">
        <f>DialRewardConfig!#REF!</f>
        <v>#REF!</v>
      </c>
      <c r="P50" s="1" t="e">
        <f>DialRewardConfig!#REF!</f>
        <v>#REF!</v>
      </c>
      <c r="Q50" s="1" t="e">
        <f>DialRewardConfig!#REF!</f>
        <v>#REF!</v>
      </c>
      <c r="R50" s="1" t="e">
        <f>DialRewardConfig!#REF!</f>
        <v>#REF!</v>
      </c>
      <c r="S50" s="1" t="e">
        <f>DialRewardConfig!#REF!</f>
        <v>#REF!</v>
      </c>
      <c r="T50" s="4" t="e">
        <f t="shared" si="12"/>
        <v>#REF!</v>
      </c>
      <c r="U50" s="5" t="e">
        <f t="shared" si="13"/>
        <v>#REF!</v>
      </c>
      <c r="V50" t="e">
        <f t="shared" si="14"/>
        <v>#REF!</v>
      </c>
    </row>
    <row r="51" spans="14:22" ht="14.25" x14ac:dyDescent="0.15">
      <c r="N51" t="e">
        <f t="shared" si="15"/>
        <v>#REF!</v>
      </c>
      <c r="O51" s="1" t="e">
        <f>DialRewardConfig!#REF!</f>
        <v>#REF!</v>
      </c>
      <c r="P51" s="1" t="e">
        <f>DialRewardConfig!#REF!</f>
        <v>#REF!</v>
      </c>
      <c r="Q51" s="1" t="e">
        <f>DialRewardConfig!#REF!</f>
        <v>#REF!</v>
      </c>
      <c r="R51" s="1" t="e">
        <f>DialRewardConfig!#REF!</f>
        <v>#REF!</v>
      </c>
      <c r="S51" s="1" t="e">
        <f>DialRewardConfig!#REF!</f>
        <v>#REF!</v>
      </c>
      <c r="T51" s="4" t="e">
        <f t="shared" si="12"/>
        <v>#REF!</v>
      </c>
      <c r="U51" s="5" t="e">
        <f t="shared" si="13"/>
        <v>#REF!</v>
      </c>
      <c r="V51" t="e">
        <f t="shared" si="14"/>
        <v>#REF!</v>
      </c>
    </row>
    <row r="52" spans="14:22" ht="14.25" x14ac:dyDescent="0.15">
      <c r="N52" t="e">
        <f t="shared" si="15"/>
        <v>#REF!</v>
      </c>
      <c r="O52" s="1" t="e">
        <f>DialRewardConfig!#REF!</f>
        <v>#REF!</v>
      </c>
      <c r="P52" s="1" t="e">
        <f>DialRewardConfig!#REF!</f>
        <v>#REF!</v>
      </c>
      <c r="Q52" s="1" t="e">
        <f>DialRewardConfig!#REF!</f>
        <v>#REF!</v>
      </c>
      <c r="R52" s="1" t="e">
        <f>DialRewardConfig!#REF!</f>
        <v>#REF!</v>
      </c>
      <c r="S52" s="1" t="e">
        <f>DialRewardConfig!#REF!</f>
        <v>#REF!</v>
      </c>
      <c r="T52" s="4" t="e">
        <f t="shared" si="12"/>
        <v>#REF!</v>
      </c>
      <c r="U52" s="5" t="e">
        <f t="shared" si="13"/>
        <v>#REF!</v>
      </c>
      <c r="V52" t="e">
        <f t="shared" si="14"/>
        <v>#REF!</v>
      </c>
    </row>
    <row r="53" spans="14:22" ht="14.25" x14ac:dyDescent="0.15">
      <c r="N53" t="e">
        <f t="shared" si="15"/>
        <v>#REF!</v>
      </c>
      <c r="O53" s="1" t="e">
        <f>DialRewardConfig!#REF!</f>
        <v>#REF!</v>
      </c>
      <c r="P53" s="1" t="e">
        <f>DialRewardConfig!#REF!</f>
        <v>#REF!</v>
      </c>
      <c r="Q53" s="1" t="e">
        <f>DialRewardConfig!#REF!</f>
        <v>#REF!</v>
      </c>
      <c r="R53" s="1" t="e">
        <f>DialRewardConfig!#REF!</f>
        <v>#REF!</v>
      </c>
      <c r="S53" s="1" t="e">
        <f>DialRewardConfig!#REF!</f>
        <v>#REF!</v>
      </c>
      <c r="T53" s="4" t="e">
        <f t="shared" si="12"/>
        <v>#REF!</v>
      </c>
      <c r="U53" s="5" t="e">
        <f t="shared" si="13"/>
        <v>#REF!</v>
      </c>
      <c r="V53" t="e">
        <f t="shared" si="14"/>
        <v>#REF!</v>
      </c>
    </row>
    <row r="54" spans="14:22" ht="14.25" x14ac:dyDescent="0.15">
      <c r="N54" t="e">
        <f t="shared" si="15"/>
        <v>#REF!</v>
      </c>
      <c r="O54" s="1">
        <f>DialRewardConfig!D50</f>
        <v>1</v>
      </c>
      <c r="P54" s="1" t="str">
        <f>DialRewardConfig!E50</f>
        <v>12011#50</v>
      </c>
      <c r="Q54" s="1">
        <f>DialRewardConfig!F50</f>
        <v>10000</v>
      </c>
      <c r="R54" s="1">
        <f>DialRewardConfig!G50</f>
        <v>240</v>
      </c>
      <c r="S54" s="1">
        <f>DialRewardConfig!H50</f>
        <v>1</v>
      </c>
      <c r="T54" s="4" t="e">
        <f t="shared" si="12"/>
        <v>#REF!</v>
      </c>
      <c r="U54" s="5" t="e">
        <f t="shared" si="13"/>
        <v>#REF!</v>
      </c>
      <c r="V54" t="e">
        <f t="shared" si="14"/>
        <v>#REF!</v>
      </c>
    </row>
    <row r="55" spans="14:22" ht="14.25" x14ac:dyDescent="0.15">
      <c r="N55" t="e">
        <f t="shared" si="15"/>
        <v>#REF!</v>
      </c>
      <c r="O55" s="1">
        <f>DialRewardConfig!D51</f>
        <v>1</v>
      </c>
      <c r="P55" s="1" t="str">
        <f>DialRewardConfig!E51</f>
        <v>12009#50</v>
      </c>
      <c r="Q55" s="1">
        <f>DialRewardConfig!F51</f>
        <v>10000</v>
      </c>
      <c r="R55" s="1">
        <f>DialRewardConfig!G51</f>
        <v>240</v>
      </c>
      <c r="S55" s="1">
        <f>DialRewardConfig!H51</f>
        <v>1</v>
      </c>
      <c r="T55" s="4" t="e">
        <f t="shared" si="12"/>
        <v>#REF!</v>
      </c>
      <c r="U55" s="5" t="e">
        <f t="shared" si="13"/>
        <v>#REF!</v>
      </c>
      <c r="V55" t="e">
        <f t="shared" si="14"/>
        <v>#REF!</v>
      </c>
    </row>
    <row r="56" spans="14:22" ht="14.25" x14ac:dyDescent="0.15">
      <c r="N56" t="e">
        <f t="shared" si="15"/>
        <v>#REF!</v>
      </c>
      <c r="O56" s="1">
        <f>DialRewardConfig!D52</f>
        <v>1</v>
      </c>
      <c r="P56" s="1" t="str">
        <f>DialRewardConfig!E52</f>
        <v>12010#50</v>
      </c>
      <c r="Q56" s="1">
        <f>DialRewardConfig!F52</f>
        <v>10000</v>
      </c>
      <c r="R56" s="1">
        <f>DialRewardConfig!G52</f>
        <v>240</v>
      </c>
      <c r="S56" s="1">
        <f>DialRewardConfig!H52</f>
        <v>1</v>
      </c>
      <c r="T56" s="4" t="e">
        <f t="shared" si="12"/>
        <v>#REF!</v>
      </c>
      <c r="U56" s="5" t="e">
        <f t="shared" si="13"/>
        <v>#REF!</v>
      </c>
      <c r="V56" t="e">
        <f t="shared" si="14"/>
        <v>#REF!</v>
      </c>
    </row>
    <row r="57" spans="14:22" ht="14.25" x14ac:dyDescent="0.15">
      <c r="N57" t="e">
        <f t="shared" si="15"/>
        <v>#REF!</v>
      </c>
      <c r="O57" s="1">
        <f>DialRewardConfig!D53</f>
        <v>1</v>
      </c>
      <c r="P57" s="1" t="str">
        <f>DialRewardConfig!E53</f>
        <v>11011#50</v>
      </c>
      <c r="Q57" s="1">
        <f>DialRewardConfig!F53</f>
        <v>5000</v>
      </c>
      <c r="R57" s="1">
        <f>DialRewardConfig!G53</f>
        <v>60</v>
      </c>
      <c r="S57" s="1">
        <f>DialRewardConfig!H53</f>
        <v>1</v>
      </c>
      <c r="T57" s="4" t="e">
        <f t="shared" si="12"/>
        <v>#REF!</v>
      </c>
      <c r="U57" s="5" t="e">
        <f t="shared" si="13"/>
        <v>#REF!</v>
      </c>
      <c r="V57" t="e">
        <f t="shared" si="14"/>
        <v>#REF!</v>
      </c>
    </row>
    <row r="58" spans="14:22" ht="14.25" x14ac:dyDescent="0.15">
      <c r="N58" t="e">
        <f t="shared" si="15"/>
        <v>#REF!</v>
      </c>
      <c r="O58" s="1">
        <f>DialRewardConfig!D55</f>
        <v>1</v>
      </c>
      <c r="P58" s="1" t="str">
        <f>DialRewardConfig!E55</f>
        <v>11001#50</v>
      </c>
      <c r="Q58" s="1">
        <f>DialRewardConfig!F55</f>
        <v>5000</v>
      </c>
      <c r="R58" s="1">
        <f>DialRewardConfig!G55</f>
        <v>60</v>
      </c>
      <c r="S58" s="1">
        <f>DialRewardConfig!H55</f>
        <v>1</v>
      </c>
      <c r="T58" s="4" t="e">
        <f t="shared" si="12"/>
        <v>#REF!</v>
      </c>
      <c r="U58" s="5" t="e">
        <f t="shared" si="13"/>
        <v>#REF!</v>
      </c>
      <c r="V58" t="e">
        <f t="shared" si="14"/>
        <v>#REF!</v>
      </c>
    </row>
    <row r="59" spans="14:22" ht="14.25" x14ac:dyDescent="0.15">
      <c r="N59">
        <f>SUM(Q59:Q73)</f>
        <v>325000</v>
      </c>
      <c r="O59" s="1">
        <f>DialRewardConfig!D56</f>
        <v>1</v>
      </c>
      <c r="P59" s="1" t="str">
        <f>DialRewardConfig!E56</f>
        <v>11076#50</v>
      </c>
      <c r="Q59" s="1">
        <f>DialRewardConfig!F56</f>
        <v>5000</v>
      </c>
      <c r="R59" s="1">
        <f>DialRewardConfig!G56</f>
        <v>60</v>
      </c>
      <c r="S59" s="1">
        <f>DialRewardConfig!H56</f>
        <v>1</v>
      </c>
      <c r="T59" s="4" t="e">
        <f t="shared" si="12"/>
        <v>#REF!</v>
      </c>
      <c r="U59" s="5" t="e">
        <f t="shared" si="13"/>
        <v>#REF!</v>
      </c>
      <c r="V59" t="e">
        <f t="shared" si="14"/>
        <v>#REF!</v>
      </c>
    </row>
    <row r="60" spans="14:22" ht="14.25" x14ac:dyDescent="0.15">
      <c r="N60">
        <f>N59</f>
        <v>325000</v>
      </c>
      <c r="O60" s="1">
        <f>DialRewardConfig!D57</f>
        <v>2</v>
      </c>
      <c r="P60" s="1" t="str">
        <f>DialRewardConfig!E57</f>
        <v>20#1</v>
      </c>
      <c r="Q60" s="1">
        <f>DialRewardConfig!F57</f>
        <v>100000</v>
      </c>
      <c r="R60" s="1">
        <f>DialRewardConfig!G57</f>
        <v>5000</v>
      </c>
      <c r="S60" s="1">
        <f>DialRewardConfig!H57</f>
        <v>0</v>
      </c>
      <c r="T60" s="4" t="e">
        <f t="shared" si="12"/>
        <v>#REF!</v>
      </c>
      <c r="U60" s="5" t="e">
        <f t="shared" si="13"/>
        <v>#REF!</v>
      </c>
      <c r="V60" t="e">
        <f t="shared" si="14"/>
        <v>#REF!</v>
      </c>
    </row>
    <row r="61" spans="14:22" ht="14.25" x14ac:dyDescent="0.15">
      <c r="N61">
        <f t="shared" ref="N61:N73" si="16">N60</f>
        <v>325000</v>
      </c>
      <c r="O61" s="1">
        <f>DialRewardConfig!D58</f>
        <v>3</v>
      </c>
      <c r="P61" s="1" t="str">
        <f>DialRewardConfig!E58</f>
        <v>12013#50</v>
      </c>
      <c r="Q61" s="1">
        <f>DialRewardConfig!F58</f>
        <v>5000</v>
      </c>
      <c r="R61" s="1">
        <f>DialRewardConfig!G58</f>
        <v>1120</v>
      </c>
      <c r="S61" s="1">
        <f>DialRewardConfig!H58</f>
        <v>1</v>
      </c>
      <c r="T61" s="4" t="e">
        <f t="shared" si="12"/>
        <v>#REF!</v>
      </c>
      <c r="U61" s="5" t="e">
        <f t="shared" si="13"/>
        <v>#REF!</v>
      </c>
      <c r="V61" t="e">
        <f t="shared" si="14"/>
        <v>#REF!</v>
      </c>
    </row>
    <row r="62" spans="14:22" ht="14.25" x14ac:dyDescent="0.15">
      <c r="N62">
        <f t="shared" si="16"/>
        <v>325000</v>
      </c>
      <c r="O62" s="1">
        <f>DialRewardConfig!D59</f>
        <v>3</v>
      </c>
      <c r="P62" s="1" t="str">
        <f>DialRewardConfig!E59</f>
        <v>12002#30</v>
      </c>
      <c r="Q62" s="1">
        <f>DialRewardConfig!F59</f>
        <v>19000</v>
      </c>
      <c r="R62" s="1">
        <f>DialRewardConfig!G59</f>
        <v>1280</v>
      </c>
      <c r="S62" s="1">
        <f>DialRewardConfig!H59</f>
        <v>1</v>
      </c>
      <c r="T62" s="4" t="e">
        <f t="shared" si="12"/>
        <v>#REF!</v>
      </c>
      <c r="U62" s="5" t="e">
        <f t="shared" si="13"/>
        <v>#REF!</v>
      </c>
      <c r="V62" t="e">
        <f t="shared" si="14"/>
        <v>#REF!</v>
      </c>
    </row>
    <row r="63" spans="14:22" ht="14.25" x14ac:dyDescent="0.15">
      <c r="N63">
        <f t="shared" si="16"/>
        <v>325000</v>
      </c>
      <c r="O63" s="1">
        <f>DialRewardConfig!D60</f>
        <v>3</v>
      </c>
      <c r="P63" s="1" t="str">
        <f>DialRewardConfig!E60</f>
        <v>12005#30</v>
      </c>
      <c r="Q63" s="1">
        <f>DialRewardConfig!F60</f>
        <v>19000</v>
      </c>
      <c r="R63" s="1">
        <f>DialRewardConfig!G60</f>
        <v>1280</v>
      </c>
      <c r="S63" s="1">
        <f>DialRewardConfig!H60</f>
        <v>1</v>
      </c>
      <c r="T63" s="4" t="e">
        <f t="shared" si="12"/>
        <v>#REF!</v>
      </c>
      <c r="U63" s="5" t="e">
        <f t="shared" si="13"/>
        <v>#REF!</v>
      </c>
      <c r="V63" t="e">
        <f t="shared" si="14"/>
        <v>#REF!</v>
      </c>
    </row>
    <row r="64" spans="14:22" ht="14.25" x14ac:dyDescent="0.15">
      <c r="N64">
        <f t="shared" si="16"/>
        <v>325000</v>
      </c>
      <c r="O64" s="1">
        <f>DialRewardConfig!D61</f>
        <v>3</v>
      </c>
      <c r="P64" s="1" t="str">
        <f>DialRewardConfig!E61</f>
        <v>12003#30</v>
      </c>
      <c r="Q64" s="1">
        <f>DialRewardConfig!F61</f>
        <v>19000</v>
      </c>
      <c r="R64" s="1">
        <f>DialRewardConfig!G61</f>
        <v>1280</v>
      </c>
      <c r="S64" s="1">
        <f>DialRewardConfig!H61</f>
        <v>1</v>
      </c>
      <c r="T64" s="4" t="e">
        <f t="shared" si="12"/>
        <v>#REF!</v>
      </c>
      <c r="U64" s="5" t="e">
        <f t="shared" si="13"/>
        <v>#REF!</v>
      </c>
      <c r="V64" t="e">
        <f t="shared" si="14"/>
        <v>#REF!</v>
      </c>
    </row>
    <row r="65" spans="14:22" ht="14.25" x14ac:dyDescent="0.15">
      <c r="N65">
        <f t="shared" si="16"/>
        <v>325000</v>
      </c>
      <c r="O65" s="1">
        <f>DialRewardConfig!D62</f>
        <v>3</v>
      </c>
      <c r="P65" s="1" t="str">
        <f>DialRewardConfig!E62</f>
        <v>12004#30</v>
      </c>
      <c r="Q65" s="1">
        <f>DialRewardConfig!F62</f>
        <v>19000</v>
      </c>
      <c r="R65" s="1">
        <f>DialRewardConfig!G62</f>
        <v>1280</v>
      </c>
      <c r="S65" s="1">
        <f>DialRewardConfig!H62</f>
        <v>1</v>
      </c>
      <c r="T65" s="4" t="e">
        <f t="shared" si="12"/>
        <v>#REF!</v>
      </c>
      <c r="U65" s="5" t="e">
        <f t="shared" si="13"/>
        <v>#REF!</v>
      </c>
      <c r="V65" t="e">
        <f t="shared" si="14"/>
        <v>#REF!</v>
      </c>
    </row>
    <row r="66" spans="14:22" ht="14.25" x14ac:dyDescent="0.15">
      <c r="N66">
        <f t="shared" si="16"/>
        <v>325000</v>
      </c>
      <c r="O66" s="1">
        <f>DialRewardConfig!D63</f>
        <v>3</v>
      </c>
      <c r="P66" s="1" t="str">
        <f>DialRewardConfig!E63</f>
        <v>12012#30</v>
      </c>
      <c r="Q66" s="1">
        <f>DialRewardConfig!F63</f>
        <v>19000</v>
      </c>
      <c r="R66" s="1">
        <f>DialRewardConfig!G63</f>
        <v>2560</v>
      </c>
      <c r="S66" s="1">
        <f>DialRewardConfig!H63</f>
        <v>1</v>
      </c>
      <c r="T66" s="4" t="e">
        <f t="shared" si="12"/>
        <v>#REF!</v>
      </c>
      <c r="U66" s="5" t="e">
        <f t="shared" si="13"/>
        <v>#REF!</v>
      </c>
      <c r="V66" t="e">
        <f t="shared" si="14"/>
        <v>#REF!</v>
      </c>
    </row>
    <row r="67" spans="14:22" ht="14.25" x14ac:dyDescent="0.15">
      <c r="N67">
        <f t="shared" si="16"/>
        <v>325000</v>
      </c>
      <c r="O67" s="1">
        <f>DialRewardConfig!D64</f>
        <v>4</v>
      </c>
      <c r="P67" s="1" t="str">
        <f>DialRewardConfig!E64</f>
        <v>14#1500000</v>
      </c>
      <c r="Q67" s="1">
        <f>DialRewardConfig!F64</f>
        <v>25000</v>
      </c>
      <c r="R67" s="1">
        <f>DialRewardConfig!G64</f>
        <v>28000</v>
      </c>
      <c r="S67" s="1">
        <f>DialRewardConfig!H64</f>
        <v>0</v>
      </c>
      <c r="T67" s="4" t="e">
        <f t="shared" si="12"/>
        <v>#REF!</v>
      </c>
      <c r="U67" s="5" t="e">
        <f t="shared" si="13"/>
        <v>#REF!</v>
      </c>
      <c r="V67" t="e">
        <f t="shared" si="14"/>
        <v>#REF!</v>
      </c>
    </row>
    <row r="68" spans="14:22" ht="14.25" x14ac:dyDescent="0.15">
      <c r="N68">
        <f t="shared" si="16"/>
        <v>325000</v>
      </c>
      <c r="O68" s="1">
        <f>DialRewardConfig!D65</f>
        <v>4</v>
      </c>
      <c r="P68" s="1" t="str">
        <f>DialRewardConfig!E65</f>
        <v>14#1200000</v>
      </c>
      <c r="Q68" s="1">
        <f>DialRewardConfig!F65</f>
        <v>35000</v>
      </c>
      <c r="R68" s="1">
        <f>DialRewardConfig!G65</f>
        <v>28000</v>
      </c>
      <c r="S68" s="1">
        <f>DialRewardConfig!H65</f>
        <v>0</v>
      </c>
      <c r="T68" s="4" t="e">
        <f t="shared" si="12"/>
        <v>#REF!</v>
      </c>
      <c r="U68" s="5" t="e">
        <f t="shared" si="13"/>
        <v>#REF!</v>
      </c>
      <c r="V68" t="e">
        <f t="shared" si="14"/>
        <v>#REF!</v>
      </c>
    </row>
    <row r="69" spans="14:22" ht="14.25" x14ac:dyDescent="0.15">
      <c r="N69">
        <f t="shared" si="16"/>
        <v>325000</v>
      </c>
      <c r="O69" s="1">
        <f>DialRewardConfig!D66</f>
        <v>4</v>
      </c>
      <c r="P69" s="1" t="str">
        <f>DialRewardConfig!E66</f>
        <v>14#1000000</v>
      </c>
      <c r="Q69" s="1">
        <f>DialRewardConfig!F66</f>
        <v>40000</v>
      </c>
      <c r="R69" s="1">
        <f>DialRewardConfig!G66</f>
        <v>28000</v>
      </c>
      <c r="S69" s="1">
        <f>DialRewardConfig!H66</f>
        <v>0</v>
      </c>
      <c r="T69" s="4" t="e">
        <f t="shared" si="12"/>
        <v>#REF!</v>
      </c>
      <c r="U69" s="5" t="e">
        <f t="shared" si="13"/>
        <v>#REF!</v>
      </c>
      <c r="V69" t="e">
        <f t="shared" si="14"/>
        <v>#REF!</v>
      </c>
    </row>
    <row r="70" spans="14:22" ht="14.25" x14ac:dyDescent="0.15">
      <c r="N70">
        <f t="shared" si="16"/>
        <v>325000</v>
      </c>
      <c r="O70" s="1">
        <f>DialRewardConfig!D67</f>
        <v>5</v>
      </c>
      <c r="P70" s="1" t="str">
        <f>DialRewardConfig!E67</f>
        <v>60102#1</v>
      </c>
      <c r="Q70" s="1">
        <f>DialRewardConfig!F67</f>
        <v>5000</v>
      </c>
      <c r="R70" s="1">
        <f>DialRewardConfig!G67</f>
        <v>1200</v>
      </c>
      <c r="S70" s="1">
        <f>DialRewardConfig!H67</f>
        <v>1</v>
      </c>
      <c r="T70" s="4" t="e">
        <f t="shared" si="12"/>
        <v>#REF!</v>
      </c>
      <c r="U70" s="5" t="e">
        <f t="shared" si="13"/>
        <v>#REF!</v>
      </c>
      <c r="V70" t="e">
        <f t="shared" si="14"/>
        <v>#REF!</v>
      </c>
    </row>
    <row r="71" spans="14:22" ht="14.25" x14ac:dyDescent="0.15">
      <c r="N71">
        <f t="shared" si="16"/>
        <v>325000</v>
      </c>
      <c r="O71" s="1">
        <f>DialRewardConfig!D68</f>
        <v>5</v>
      </c>
      <c r="P71" s="1" t="str">
        <f>DialRewardConfig!E68</f>
        <v>60127#1</v>
      </c>
      <c r="Q71" s="1">
        <f>DialRewardConfig!F68</f>
        <v>5000</v>
      </c>
      <c r="R71" s="1">
        <f>DialRewardConfig!G68</f>
        <v>1200</v>
      </c>
      <c r="S71" s="1">
        <f>DialRewardConfig!H68</f>
        <v>1</v>
      </c>
      <c r="T71" s="4" t="e">
        <f t="shared" si="12"/>
        <v>#REF!</v>
      </c>
      <c r="U71" s="5" t="e">
        <f t="shared" si="13"/>
        <v>#REF!</v>
      </c>
      <c r="V71" t="e">
        <f t="shared" si="14"/>
        <v>#REF!</v>
      </c>
    </row>
    <row r="72" spans="14:22" ht="14.25" x14ac:dyDescent="0.15">
      <c r="N72">
        <f t="shared" si="16"/>
        <v>325000</v>
      </c>
      <c r="O72" s="1">
        <f>DialRewardConfig!D69</f>
        <v>5</v>
      </c>
      <c r="P72" s="1" t="str">
        <f>DialRewardConfig!E69</f>
        <v>60137#1</v>
      </c>
      <c r="Q72" s="1">
        <f>DialRewardConfig!F69</f>
        <v>5000</v>
      </c>
      <c r="R72" s="1">
        <f>DialRewardConfig!G69</f>
        <v>1200</v>
      </c>
      <c r="S72" s="1">
        <f>DialRewardConfig!H69</f>
        <v>1</v>
      </c>
      <c r="T72" s="4" t="e">
        <f t="shared" si="12"/>
        <v>#REF!</v>
      </c>
      <c r="U72" s="5" t="e">
        <f t="shared" si="13"/>
        <v>#REF!</v>
      </c>
      <c r="V72" t="e">
        <f t="shared" si="14"/>
        <v>#REF!</v>
      </c>
    </row>
    <row r="73" spans="14:22" ht="14.25" x14ac:dyDescent="0.15">
      <c r="N73">
        <f t="shared" si="16"/>
        <v>325000</v>
      </c>
      <c r="O73" s="1">
        <f>DialRewardConfig!D70</f>
        <v>5</v>
      </c>
      <c r="P73" s="1" t="str">
        <f>DialRewardConfig!E70</f>
        <v>60142#1</v>
      </c>
      <c r="Q73" s="1">
        <f>DialRewardConfig!F70</f>
        <v>5000</v>
      </c>
      <c r="R73" s="1">
        <f>DialRewardConfig!G70</f>
        <v>1200</v>
      </c>
      <c r="S73" s="1">
        <f>DialRewardConfig!H70</f>
        <v>1</v>
      </c>
      <c r="T73" s="4" t="e">
        <f t="shared" si="12"/>
        <v>#REF!</v>
      </c>
      <c r="U73" s="5" t="e">
        <f t="shared" si="13"/>
        <v>#REF!</v>
      </c>
      <c r="V73" t="e">
        <f t="shared" si="14"/>
        <v>#REF!</v>
      </c>
    </row>
    <row r="74" spans="14:22" ht="14.25" x14ac:dyDescent="0.15">
      <c r="O74" s="1"/>
      <c r="P74" s="1"/>
      <c r="Q74" s="1"/>
      <c r="R74" s="1"/>
      <c r="S74" s="1"/>
    </row>
    <row r="75" spans="14:22" ht="14.25" x14ac:dyDescent="0.15">
      <c r="O75" s="1"/>
      <c r="P75" s="1"/>
      <c r="Q75" s="1"/>
      <c r="R75" s="1"/>
      <c r="S75" s="1"/>
    </row>
  </sheetData>
  <phoneticPr fontId="4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DialRewardConfig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shihongyi</cp:lastModifiedBy>
  <dcterms:created xsi:type="dcterms:W3CDTF">2019-08-26T07:44:00Z</dcterms:created>
  <dcterms:modified xsi:type="dcterms:W3CDTF">2020-08-04T12:09:06Z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