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B8B93827-4278-4DA0-9787-1878B4D51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angingCard" sheetId="1" r:id="rId1"/>
    <sheet name="Sheet1" sheetId="2" r:id="rId2"/>
  </sheets>
  <externalReferences>
    <externalReference r:id="rId3"/>
  </externalReferences>
  <definedNames>
    <definedName name="_xlnm._FilterDatabase" localSheetId="0" hidden="1">ChangingCard!$A$4:$V$80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Y5" i="2" l="1"/>
  <c r="Y6" i="2"/>
  <c r="Y4" i="2"/>
  <c r="Z5" i="2"/>
  <c r="X5" i="2" s="1"/>
  <c r="Z6" i="2"/>
  <c r="X6" i="2" s="1"/>
  <c r="AB11" i="2" s="1"/>
  <c r="Z4" i="2"/>
  <c r="X4" i="2" s="1"/>
  <c r="AH11" i="2"/>
  <c r="AH8" i="2"/>
  <c r="AG8" i="2"/>
  <c r="AF8" i="2"/>
  <c r="T35" i="2"/>
  <c r="T36" i="2" s="1"/>
  <c r="AA11" i="2" l="1"/>
  <c r="K20" i="2"/>
  <c r="K21" i="2"/>
  <c r="K22" i="2"/>
  <c r="K19" i="2"/>
  <c r="O5" i="2"/>
  <c r="P5" i="2"/>
  <c r="Q5" i="2"/>
  <c r="R5" i="2"/>
  <c r="O6" i="2"/>
  <c r="P6" i="2"/>
  <c r="Q6" i="2"/>
  <c r="R6" i="2"/>
  <c r="O7" i="2"/>
  <c r="P7" i="2"/>
  <c r="Q7" i="2"/>
  <c r="R7" i="2"/>
  <c r="O8" i="2"/>
  <c r="P8" i="2"/>
  <c r="Q8" i="2"/>
  <c r="R8" i="2"/>
  <c r="O9" i="2"/>
  <c r="P9" i="2"/>
  <c r="Q9" i="2"/>
  <c r="R9" i="2"/>
  <c r="O10" i="2"/>
  <c r="P10" i="2"/>
  <c r="Q10" i="2"/>
  <c r="R10" i="2"/>
  <c r="O11" i="2"/>
  <c r="P11" i="2"/>
  <c r="Q11" i="2"/>
  <c r="R11" i="2"/>
  <c r="O12" i="2"/>
  <c r="P12" i="2"/>
  <c r="Q12" i="2"/>
  <c r="R12" i="2"/>
  <c r="O13" i="2"/>
  <c r="P13" i="2"/>
  <c r="Q13" i="2"/>
  <c r="R13" i="2"/>
  <c r="O14" i="2"/>
  <c r="P14" i="2"/>
  <c r="Q14" i="2"/>
  <c r="R14" i="2"/>
  <c r="O15" i="2"/>
  <c r="P15" i="2"/>
  <c r="Q15" i="2"/>
  <c r="R15" i="2"/>
  <c r="O16" i="2"/>
  <c r="P16" i="2"/>
  <c r="Q16" i="2"/>
  <c r="R16" i="2"/>
  <c r="O17" i="2"/>
  <c r="P17" i="2"/>
  <c r="Q17" i="2"/>
  <c r="R17" i="2"/>
  <c r="O18" i="2"/>
  <c r="P18" i="2"/>
  <c r="Q18" i="2"/>
  <c r="R18" i="2"/>
  <c r="O19" i="2"/>
  <c r="P19" i="2"/>
  <c r="Q19" i="2"/>
  <c r="R19" i="2"/>
  <c r="O20" i="2"/>
  <c r="P20" i="2"/>
  <c r="Q20" i="2"/>
  <c r="R20" i="2"/>
  <c r="O21" i="2"/>
  <c r="P21" i="2"/>
  <c r="Q21" i="2"/>
  <c r="R21" i="2"/>
  <c r="O22" i="2"/>
  <c r="P22" i="2"/>
  <c r="Q22" i="2"/>
  <c r="R22" i="2"/>
  <c r="O23" i="2"/>
  <c r="P23" i="2"/>
  <c r="Q23" i="2"/>
  <c r="R23" i="2"/>
  <c r="O24" i="2"/>
  <c r="P24" i="2"/>
  <c r="Q24" i="2"/>
  <c r="R24" i="2"/>
  <c r="O25" i="2"/>
  <c r="P25" i="2"/>
  <c r="Q25" i="2"/>
  <c r="R25" i="2"/>
  <c r="O26" i="2"/>
  <c r="P26" i="2"/>
  <c r="Q26" i="2"/>
  <c r="R26" i="2"/>
  <c r="O27" i="2"/>
  <c r="P27" i="2"/>
  <c r="Q27" i="2"/>
  <c r="R27" i="2"/>
  <c r="O28" i="2"/>
  <c r="P28" i="2"/>
  <c r="Q28" i="2"/>
  <c r="R28" i="2"/>
  <c r="O29" i="2"/>
  <c r="P29" i="2"/>
  <c r="Q29" i="2"/>
  <c r="R29" i="2"/>
  <c r="O30" i="2"/>
  <c r="P30" i="2"/>
  <c r="Q30" i="2"/>
  <c r="R30" i="2"/>
  <c r="O31" i="2"/>
  <c r="P31" i="2"/>
  <c r="Q31" i="2"/>
  <c r="R31" i="2"/>
  <c r="O32" i="2"/>
  <c r="P32" i="2"/>
  <c r="Q32" i="2"/>
  <c r="R32" i="2"/>
  <c r="O33" i="2"/>
  <c r="K13" i="2" s="1"/>
  <c r="P33" i="2"/>
  <c r="K14" i="2" s="1"/>
  <c r="Q33" i="2"/>
  <c r="K15" i="2" s="1"/>
  <c r="R33" i="2"/>
  <c r="P4" i="2"/>
  <c r="Q4" i="2"/>
  <c r="R4" i="2"/>
  <c r="O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4" i="2"/>
  <c r="K8" i="2"/>
  <c r="K9" i="2"/>
  <c r="K10" i="2"/>
  <c r="K7" i="2"/>
  <c r="K4" i="2"/>
  <c r="K5" i="2"/>
  <c r="K33" i="2" s="1"/>
  <c r="K3" i="2"/>
  <c r="K32" i="2" l="1"/>
  <c r="K35" i="2"/>
  <c r="Z39" i="2"/>
  <c r="Z37" i="2"/>
  <c r="Z35" i="2"/>
  <c r="Z33" i="2"/>
  <c r="Z31" i="2"/>
  <c r="Z29" i="2"/>
  <c r="Z27" i="2"/>
  <c r="Z25" i="2"/>
  <c r="Z23" i="2"/>
  <c r="Z21" i="2"/>
  <c r="Z19" i="2"/>
  <c r="Z17" i="2"/>
  <c r="L13" i="2"/>
  <c r="K31" i="2"/>
  <c r="L15" i="2"/>
  <c r="L14" i="2"/>
  <c r="Z15" i="2"/>
  <c r="Z11" i="2"/>
  <c r="Z38" i="2"/>
  <c r="Z36" i="2"/>
  <c r="Z34" i="2"/>
  <c r="Z32" i="2"/>
  <c r="Z30" i="2"/>
  <c r="Z28" i="2"/>
  <c r="Z26" i="2"/>
  <c r="Z24" i="2"/>
  <c r="Z22" i="2"/>
  <c r="Z20" i="2"/>
  <c r="Z18" i="2"/>
  <c r="Z16" i="2"/>
  <c r="Z14" i="2"/>
  <c r="Z12" i="2"/>
  <c r="Z13" i="2"/>
  <c r="K16" i="2"/>
  <c r="L16" i="2" s="1"/>
  <c r="Z40" i="2"/>
  <c r="L19" i="2"/>
  <c r="L22" i="2"/>
  <c r="L21" i="2"/>
  <c r="K27" i="2" s="1"/>
  <c r="L20" i="2"/>
  <c r="K26" i="2" l="1"/>
  <c r="K25" i="2"/>
  <c r="K28" i="2"/>
</calcChain>
</file>

<file path=xl/sharedStrings.xml><?xml version="1.0" encoding="utf-8"?>
<sst xmlns="http://schemas.openxmlformats.org/spreadsheetml/2006/main" count="1062" uniqueCount="446">
  <si>
    <t>int</t>
  </si>
  <si>
    <t>默认值</t>
  </si>
  <si>
    <t>正确性校对</t>
  </si>
  <si>
    <t>校对值</t>
  </si>
  <si>
    <t>int</t>
    <phoneticPr fontId="3" type="noConversion"/>
  </si>
  <si>
    <t>desc1</t>
    <phoneticPr fontId="3" type="noConversion"/>
  </si>
  <si>
    <t>desc2</t>
    <phoneticPr fontId="3" type="noConversion"/>
  </si>
  <si>
    <t>desc3</t>
    <phoneticPr fontId="3" type="noConversion"/>
  </si>
  <si>
    <t>所属卡牌</t>
    <phoneticPr fontId="3" type="noConversion"/>
  </si>
  <si>
    <t>属性倾向</t>
    <phoneticPr fontId="3" type="noConversion"/>
  </si>
  <si>
    <t>desc4</t>
    <phoneticPr fontId="3" type="noConversion"/>
  </si>
  <si>
    <t>所属阵营</t>
    <phoneticPr fontId="3" type="noConversion"/>
  </si>
  <si>
    <t>魏</t>
    <phoneticPr fontId="3" type="noConversion"/>
  </si>
  <si>
    <t>橙</t>
    <phoneticPr fontId="3" type="noConversion"/>
  </si>
  <si>
    <t>蜀</t>
    <phoneticPr fontId="3" type="noConversion"/>
  </si>
  <si>
    <t>吴</t>
    <phoneticPr fontId="3" type="noConversion"/>
  </si>
  <si>
    <t>群</t>
    <phoneticPr fontId="3" type="noConversion"/>
  </si>
  <si>
    <t>红</t>
    <phoneticPr fontId="3" type="noConversion"/>
  </si>
  <si>
    <t>desc5</t>
    <phoneticPr fontId="3" type="noConversion"/>
  </si>
  <si>
    <t>desc6</t>
    <phoneticPr fontId="3" type="noConversion"/>
  </si>
  <si>
    <t>戒灵名称</t>
    <phoneticPr fontId="3" type="noConversion"/>
  </si>
  <si>
    <t>霸王名称</t>
    <phoneticPr fontId="3" type="noConversion"/>
  </si>
  <si>
    <t>mut,int#int,2</t>
    <phoneticPr fontId="3" type="noConversion"/>
  </si>
  <si>
    <t>PropList</t>
    <phoneticPr fontId="3" type="noConversion"/>
  </si>
  <si>
    <t>品质</t>
    <phoneticPr fontId="3" type="noConversion"/>
  </si>
  <si>
    <t>紫</t>
    <phoneticPr fontId="3" type="noConversion"/>
  </si>
  <si>
    <t>聂小倩变身卡</t>
  </si>
  <si>
    <t>九婴变身卡</t>
  </si>
  <si>
    <t>灵猫变身卡</t>
  </si>
  <si>
    <t>幽魂姬变身卡</t>
  </si>
  <si>
    <t>地藏变身卡</t>
  </si>
  <si>
    <t>迦楼罗变身卡</t>
  </si>
  <si>
    <t>伽罗尊者变身卡</t>
  </si>
  <si>
    <t>怒目金刚变身卡</t>
  </si>
  <si>
    <t>木吒变身卡</t>
  </si>
  <si>
    <t>孟姜女变身卡</t>
  </si>
  <si>
    <t>梦蝶变身卡</t>
  </si>
  <si>
    <t>金吒变身卡</t>
  </si>
  <si>
    <t>燕赤霞变身卡</t>
  </si>
  <si>
    <t>逍遥客变身卡</t>
  </si>
  <si>
    <t>九河神女变身卡</t>
  </si>
  <si>
    <t>灵扇仙变身卡</t>
  </si>
  <si>
    <t>道德天尊变身卡</t>
  </si>
  <si>
    <t>孟婆变身卡</t>
  </si>
  <si>
    <t>石矶娘娘变身卡</t>
  </si>
  <si>
    <t>月光菩萨变身卡</t>
  </si>
  <si>
    <t>梵天变身卡</t>
  </si>
  <si>
    <t>彼岸花变身卡</t>
  </si>
  <si>
    <t>崇黑虎变身卡</t>
  </si>
  <si>
    <t>帝释天变身卡</t>
  </si>
  <si>
    <t>妈祖变身卡</t>
  </si>
  <si>
    <t>赵公明变身卡</t>
  </si>
  <si>
    <t>罗刹变身卡</t>
  </si>
  <si>
    <t>夜叉变身卡</t>
  </si>
  <si>
    <t>普贤菩萨变身卡</t>
  </si>
  <si>
    <t>混世魔王变身卡</t>
  </si>
  <si>
    <t>百花仙子变身卡</t>
  </si>
  <si>
    <t>花木兰变身卡</t>
  </si>
  <si>
    <t>白素贞变身卡</t>
  </si>
  <si>
    <t>猪八戒变身卡</t>
  </si>
  <si>
    <t>慈航道人变身卡</t>
  </si>
  <si>
    <t>妲己变身卡</t>
  </si>
  <si>
    <t>唐僧变身卡</t>
  </si>
  <si>
    <t>孔雀明王变身卡</t>
  </si>
  <si>
    <t>降龙罗汉变身卡</t>
  </si>
  <si>
    <t>韩湘子变身卡</t>
  </si>
  <si>
    <t>伏虎罗汉变身卡</t>
  </si>
  <si>
    <t>吴刚变身卡</t>
  </si>
  <si>
    <t>嫦娥变身卡</t>
  </si>
  <si>
    <t>九命猫变身卡</t>
  </si>
  <si>
    <t>钟馗变身卡</t>
  </si>
  <si>
    <t>姑获鸟变身卡</t>
  </si>
  <si>
    <t>东陵圣母变身卡</t>
  </si>
  <si>
    <t>姜子牙变身卡</t>
  </si>
  <si>
    <t>菩提树神变身卡</t>
  </si>
  <si>
    <t>将臣变身卡</t>
  </si>
  <si>
    <t>太阴星君变身卡</t>
  </si>
  <si>
    <t>伏羲变身卡</t>
  </si>
  <si>
    <t>蚩尤变身卡</t>
  </si>
  <si>
    <t>牛魔王变身卡</t>
  </si>
  <si>
    <t>精卫变身卡</t>
  </si>
  <si>
    <t>女儿国王变身卡</t>
  </si>
  <si>
    <t>雷震子变身卡</t>
  </si>
  <si>
    <t>哪吒变身卡</t>
  </si>
  <si>
    <t>达摩变身卡</t>
  </si>
  <si>
    <t>孙悟空变身卡</t>
  </si>
  <si>
    <t>玉皇大帝变身卡</t>
  </si>
  <si>
    <t>杨戬变身卡</t>
  </si>
  <si>
    <t>通天教主变身卡</t>
  </si>
  <si>
    <t>敖丙变身卡</t>
  </si>
  <si>
    <t>不动明王变身卡</t>
  </si>
  <si>
    <t>申公豹变身卡</t>
  </si>
  <si>
    <t>燃灯变身卡</t>
  </si>
  <si>
    <t>织女变身卡</t>
  </si>
  <si>
    <t>白骨精变身卡</t>
  </si>
  <si>
    <t>观音菩萨变身卡</t>
  </si>
  <si>
    <t>聂小倩</t>
  </si>
  <si>
    <t>九婴</t>
  </si>
  <si>
    <t>灵猫</t>
  </si>
  <si>
    <t>幽魂姬</t>
  </si>
  <si>
    <t>地藏</t>
  </si>
  <si>
    <t>迦楼罗</t>
  </si>
  <si>
    <t>伽罗尊者</t>
  </si>
  <si>
    <t>怒目金刚</t>
  </si>
  <si>
    <t>木吒</t>
  </si>
  <si>
    <t>孟姜女</t>
  </si>
  <si>
    <t>梦蝶</t>
  </si>
  <si>
    <t>金吒</t>
  </si>
  <si>
    <t>燕赤霞</t>
  </si>
  <si>
    <t>逍遥客</t>
  </si>
  <si>
    <t>九河神女</t>
  </si>
  <si>
    <t>灵扇仙</t>
  </si>
  <si>
    <t>道德天尊</t>
  </si>
  <si>
    <t>孟婆</t>
  </si>
  <si>
    <t>石矶娘娘</t>
  </si>
  <si>
    <t>月光菩萨</t>
  </si>
  <si>
    <t>梵天</t>
  </si>
  <si>
    <t>彼岸花</t>
  </si>
  <si>
    <t>崇黑虎</t>
  </si>
  <si>
    <t>帝释天</t>
  </si>
  <si>
    <t>妈祖</t>
  </si>
  <si>
    <t>赵公明</t>
  </si>
  <si>
    <t>罗刹</t>
  </si>
  <si>
    <t>夜叉</t>
  </si>
  <si>
    <t>普贤菩萨</t>
  </si>
  <si>
    <t>混世魔王</t>
  </si>
  <si>
    <t>百花仙子</t>
  </si>
  <si>
    <t>花木兰</t>
  </si>
  <si>
    <t>白素贞</t>
  </si>
  <si>
    <t>猪八戒</t>
  </si>
  <si>
    <t>慈航道人</t>
  </si>
  <si>
    <t>妲己</t>
  </si>
  <si>
    <t>唐僧</t>
  </si>
  <si>
    <t>孔雀明王</t>
  </si>
  <si>
    <t>降龙罗汉</t>
  </si>
  <si>
    <t>韩湘子</t>
  </si>
  <si>
    <t>伏虎罗汉</t>
  </si>
  <si>
    <t>吴刚</t>
  </si>
  <si>
    <t>嫦娥</t>
  </si>
  <si>
    <t>九命猫</t>
  </si>
  <si>
    <t>钟馗</t>
  </si>
  <si>
    <t>姑获鸟</t>
  </si>
  <si>
    <t>东陵圣母</t>
  </si>
  <si>
    <t>姜子牙</t>
  </si>
  <si>
    <t>菩提树神</t>
  </si>
  <si>
    <t>将臣</t>
  </si>
  <si>
    <t>太阴星君</t>
  </si>
  <si>
    <t>伏羲</t>
  </si>
  <si>
    <t>蚩尤</t>
  </si>
  <si>
    <t>牛魔王</t>
  </si>
  <si>
    <t>精卫</t>
  </si>
  <si>
    <t>女儿国王</t>
  </si>
  <si>
    <t>雷震子</t>
  </si>
  <si>
    <t>哪吒</t>
  </si>
  <si>
    <t>达摩</t>
  </si>
  <si>
    <t>孙悟空</t>
  </si>
  <si>
    <t>玉皇大帝</t>
  </si>
  <si>
    <t>杨戬</t>
  </si>
  <si>
    <t>通天教主</t>
  </si>
  <si>
    <t>敖丙</t>
  </si>
  <si>
    <t>不动明王</t>
  </si>
  <si>
    <t>申公豹</t>
  </si>
  <si>
    <t>燃灯</t>
  </si>
  <si>
    <t>织女</t>
  </si>
  <si>
    <t>白骨精</t>
  </si>
  <si>
    <t>观音菩萨</t>
  </si>
  <si>
    <t>乐进</t>
  </si>
  <si>
    <t>夏侯渊</t>
  </si>
  <si>
    <t>少年曹操</t>
  </si>
  <si>
    <t>少女甄姬</t>
  </si>
  <si>
    <t>孟获</t>
  </si>
  <si>
    <t>祝融</t>
  </si>
  <si>
    <t>少年赵云</t>
  </si>
  <si>
    <t>少年关羽</t>
  </si>
  <si>
    <t>凌统</t>
  </si>
  <si>
    <t>步练师</t>
  </si>
  <si>
    <t>少年周瑜</t>
  </si>
  <si>
    <t>少女小乔</t>
  </si>
  <si>
    <t>文丑</t>
  </si>
  <si>
    <t>颜良</t>
  </si>
  <si>
    <t>少年吕布</t>
  </si>
  <si>
    <t>少女貂蝉</t>
  </si>
  <si>
    <t>贾诩</t>
  </si>
  <si>
    <t>张角</t>
  </si>
  <si>
    <t>曹丕</t>
  </si>
  <si>
    <t>魏延</t>
  </si>
  <si>
    <t>庞统</t>
  </si>
  <si>
    <t>许褚</t>
  </si>
  <si>
    <t>甘宁</t>
  </si>
  <si>
    <t>马岱</t>
  </si>
  <si>
    <t>陆逊</t>
  </si>
  <si>
    <t>鲁肃</t>
  </si>
  <si>
    <t>公孙瓒</t>
  </si>
  <si>
    <t>于吉</t>
  </si>
  <si>
    <t>姜维</t>
  </si>
  <si>
    <t>典韦</t>
  </si>
  <si>
    <t>甄姬</t>
  </si>
  <si>
    <t>吕蒙</t>
  </si>
  <si>
    <t>张辽</t>
  </si>
  <si>
    <t>夏侯惇</t>
  </si>
  <si>
    <t>大乔</t>
  </si>
  <si>
    <t>郭嘉</t>
  </si>
  <si>
    <t>刘备</t>
  </si>
  <si>
    <t>马超</t>
  </si>
  <si>
    <t>张飞</t>
  </si>
  <si>
    <t>袁绍</t>
  </si>
  <si>
    <t>关羽</t>
  </si>
  <si>
    <t>孙坚</t>
  </si>
  <si>
    <t>孙权</t>
  </si>
  <si>
    <t>荀彧</t>
  </si>
  <si>
    <t>董卓</t>
  </si>
  <si>
    <t>曹仁</t>
  </si>
  <si>
    <t>太史慈</t>
  </si>
  <si>
    <t>华佗</t>
  </si>
  <si>
    <t>黄月英</t>
  </si>
  <si>
    <t>袁术</t>
  </si>
  <si>
    <t>貂蝉</t>
  </si>
  <si>
    <t>孙尚香</t>
  </si>
  <si>
    <t>孙策</t>
  </si>
  <si>
    <t>张郃</t>
  </si>
  <si>
    <t>曹操</t>
  </si>
  <si>
    <t>小乔</t>
  </si>
  <si>
    <t>司马懿</t>
  </si>
  <si>
    <t>周瑜</t>
  </si>
  <si>
    <t>诸葛亮</t>
  </si>
  <si>
    <t>赵云</t>
  </si>
  <si>
    <t>吕布</t>
  </si>
  <si>
    <t>张昭</t>
  </si>
  <si>
    <t>华雄</t>
  </si>
  <si>
    <t>曹植</t>
  </si>
  <si>
    <t>刘禅</t>
  </si>
  <si>
    <t>左慈</t>
  </si>
  <si>
    <t>黄忠</t>
  </si>
  <si>
    <t>陈宫</t>
  </si>
  <si>
    <t>邓艾</t>
  </si>
  <si>
    <t>徐庶</t>
  </si>
  <si>
    <t>IsOpen</t>
    <phoneticPr fontId="3" type="noConversion"/>
  </si>
  <si>
    <t>是否进入版本
1进   0不进</t>
    <phoneticPr fontId="3" type="noConversion"/>
  </si>
  <si>
    <t>增伤</t>
    <phoneticPr fontId="3" type="noConversion"/>
  </si>
  <si>
    <t>减伤</t>
    <phoneticPr fontId="3" type="noConversion"/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</si>
  <si>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  <phoneticPr fontId="3" type="noConversion"/>
  </si>
  <si>
    <t>Skill</t>
    <phoneticPr fontId="3" type="noConversion"/>
  </si>
  <si>
    <t>ID</t>
    <phoneticPr fontId="3" type="noConversion"/>
  </si>
  <si>
    <t>int</t>
    <phoneticPr fontId="3" type="noConversion"/>
  </si>
  <si>
    <t>ID</t>
    <phoneticPr fontId="3" type="noConversion"/>
  </si>
  <si>
    <t>CardId</t>
    <phoneticPr fontId="3" type="noConversion"/>
  </si>
  <si>
    <t>玉帝变身卡剧情专用</t>
    <phoneticPr fontId="3" type="noConversion"/>
  </si>
  <si>
    <t>2#1</t>
    <phoneticPr fontId="3" type="noConversion"/>
  </si>
  <si>
    <t>灵猫变身卡剧情专用</t>
    <phoneticPr fontId="3" type="noConversion"/>
  </si>
  <si>
    <t>2#1</t>
    <phoneticPr fontId="3" type="noConversion"/>
  </si>
  <si>
    <t>小书童变身卡剧情专用</t>
    <phoneticPr fontId="3" type="noConversion"/>
  </si>
  <si>
    <t>紫</t>
  </si>
  <si>
    <t>魏</t>
  </si>
  <si>
    <t>蜀</t>
  </si>
  <si>
    <t>吴</t>
  </si>
  <si>
    <t>群</t>
  </si>
  <si>
    <t>橙</t>
  </si>
  <si>
    <t>红</t>
  </si>
  <si>
    <t>名字</t>
    <phoneticPr fontId="3" type="noConversion"/>
  </si>
  <si>
    <t>道具ID</t>
    <phoneticPr fontId="3" type="noConversion"/>
  </si>
  <si>
    <t>英雄ID</t>
    <phoneticPr fontId="3" type="noConversion"/>
  </si>
  <si>
    <t>阵营</t>
    <phoneticPr fontId="3" type="noConversion"/>
  </si>
  <si>
    <t>统计</t>
    <phoneticPr fontId="3" type="noConversion"/>
  </si>
  <si>
    <t>属性</t>
    <phoneticPr fontId="3" type="noConversion"/>
  </si>
  <si>
    <t>等级</t>
    <phoneticPr fontId="3" type="noConversion"/>
  </si>
  <si>
    <t>攻击</t>
    <phoneticPr fontId="3" type="noConversion"/>
  </si>
  <si>
    <t>生命</t>
    <phoneticPr fontId="3" type="noConversion"/>
  </si>
  <si>
    <t>护甲</t>
    <phoneticPr fontId="3" type="noConversion"/>
  </si>
  <si>
    <t>魔抗</t>
    <phoneticPr fontId="3" type="noConversion"/>
  </si>
  <si>
    <t>星级</t>
    <phoneticPr fontId="3" type="noConversion"/>
  </si>
  <si>
    <t>设定</t>
    <phoneticPr fontId="3" type="noConversion"/>
  </si>
  <si>
    <t>等级属性倍率</t>
    <phoneticPr fontId="3" type="noConversion"/>
  </si>
  <si>
    <t>等级上限</t>
    <phoneticPr fontId="3" type="noConversion"/>
  </si>
  <si>
    <t>单红</t>
    <phoneticPr fontId="3" type="noConversion"/>
  </si>
  <si>
    <t>总量</t>
    <phoneticPr fontId="3" type="noConversion"/>
  </si>
  <si>
    <t>技能等级</t>
    <phoneticPr fontId="3" type="noConversion"/>
  </si>
  <si>
    <t>经验</t>
    <phoneticPr fontId="3" type="noConversion"/>
  </si>
  <si>
    <t>提供进度</t>
    <phoneticPr fontId="3" type="noConversion"/>
  </si>
  <si>
    <t>需求经验</t>
    <phoneticPr fontId="3" type="noConversion"/>
  </si>
  <si>
    <t>2紫</t>
    <phoneticPr fontId="3" type="noConversion"/>
  </si>
  <si>
    <t>4紫</t>
    <phoneticPr fontId="3" type="noConversion"/>
  </si>
  <si>
    <t>1橙</t>
    <phoneticPr fontId="3" type="noConversion"/>
  </si>
  <si>
    <t>2橙</t>
    <phoneticPr fontId="3" type="noConversion"/>
  </si>
  <si>
    <t>1红</t>
    <phoneticPr fontId="3" type="noConversion"/>
  </si>
  <si>
    <t>1紫</t>
    <phoneticPr fontId="3" type="noConversion"/>
  </si>
  <si>
    <t>需求卡数</t>
    <phoneticPr fontId="3" type="noConversion"/>
  </si>
  <si>
    <t>用时：天</t>
    <phoneticPr fontId="3" type="noConversion"/>
  </si>
  <si>
    <t>总等级用时</t>
    <phoneticPr fontId="3" type="noConversion"/>
  </si>
  <si>
    <t>用时:天</t>
    <phoneticPr fontId="3" type="noConversion"/>
  </si>
  <si>
    <t>总份数</t>
    <phoneticPr fontId="3" type="noConversion"/>
  </si>
  <si>
    <t>化身等级</t>
    <phoneticPr fontId="3" type="noConversion"/>
  </si>
  <si>
    <t>mut,int#int,1</t>
    <phoneticPr fontId="3" type="noConversion"/>
  </si>
  <si>
    <t>Exp</t>
    <phoneticPr fontId="3" type="noConversion"/>
  </si>
  <si>
    <t>LevelUpPool</t>
    <phoneticPr fontId="3" type="noConversion"/>
  </si>
  <si>
    <t>int</t>
    <phoneticPr fontId="3" type="noConversion"/>
  </si>
  <si>
    <t>升级库</t>
    <phoneticPr fontId="3" type="noConversion"/>
  </si>
  <si>
    <t>2#150|1#1000|3#50|4#50</t>
    <phoneticPr fontId="3" type="noConversion"/>
  </si>
  <si>
    <t>Id</t>
    <phoneticPr fontId="3" type="noConversion"/>
  </si>
  <si>
    <t>200001#2000011#2000012#2000013</t>
  </si>
  <si>
    <t>200002#2000021#2000022#2000023</t>
  </si>
  <si>
    <t>200003#2000031#2000032#2000033</t>
  </si>
  <si>
    <t>200004#2000041#2000042#2000043</t>
  </si>
  <si>
    <t>200005#2000051#2000052#2000053</t>
  </si>
  <si>
    <t>200006#2000061#2000062#2000063</t>
  </si>
  <si>
    <t>200007#2000071#2000072#2000073</t>
  </si>
  <si>
    <t>200008#2000081#2000082#2000083</t>
  </si>
  <si>
    <t>200009#2000091#2000092#2000093</t>
  </si>
  <si>
    <t>200010#2000101#2000102#2000103</t>
  </si>
  <si>
    <t>200011#2000111#2000112#2000113</t>
  </si>
  <si>
    <t>200012#2000121#2000122#2000123</t>
  </si>
  <si>
    <t>200013#2000131#2000132#2000133</t>
  </si>
  <si>
    <t>200014#2000141#2000142#2000143</t>
  </si>
  <si>
    <t>200015#2000151#2000152#2000153</t>
  </si>
  <si>
    <t>200016#2000161#2000162#2000163</t>
  </si>
  <si>
    <t>200017#2000171#2000172#2000173</t>
  </si>
  <si>
    <t>200018#2000181#2000182#2000183</t>
  </si>
  <si>
    <t>200019#2000191#2000192#2000193</t>
  </si>
  <si>
    <t>200020#2000201#2000202#2000203</t>
  </si>
  <si>
    <t>200021#2000211#2000212#2000213</t>
  </si>
  <si>
    <t>200022#2000221#2000222#2000223</t>
  </si>
  <si>
    <t>200023#2000231#2000232#2000233</t>
  </si>
  <si>
    <t>200024#2000241#2000242#2000243</t>
  </si>
  <si>
    <t>200025#2000251#2000252#2000253</t>
  </si>
  <si>
    <t>200026#2000261#2000262#2000263</t>
  </si>
  <si>
    <t>200027#2000271#2000272#2000273</t>
  </si>
  <si>
    <t>200028#2000281#2000282#2000283</t>
  </si>
  <si>
    <t>200029#2000291#2000292#2000293</t>
  </si>
  <si>
    <t>200030#2000301#2000302#2000303</t>
  </si>
  <si>
    <t>200031#2000311#2000312#2000313</t>
  </si>
  <si>
    <t>200032#2000321#2000322#2000323</t>
  </si>
  <si>
    <t>200040#2000401#2000402#2000403</t>
  </si>
  <si>
    <t>StarMax</t>
    <phoneticPr fontId="3" type="noConversion"/>
  </si>
  <si>
    <t>LevelMax</t>
    <phoneticPr fontId="3" type="noConversion"/>
  </si>
  <si>
    <t>2#144|1#960|3#48|4#48</t>
    <phoneticPr fontId="3" type="noConversion"/>
  </si>
  <si>
    <t>2#138|1#920|3#46|4#46</t>
    <phoneticPr fontId="3" type="noConversion"/>
  </si>
  <si>
    <t>200033#2000331#2000332#2000333#2000334#2000335</t>
  </si>
  <si>
    <t>200034#2000341#2000342#2000343#2000344#2000345</t>
  </si>
  <si>
    <t>200035#2000351#2000352#2000353#2000354#2000355</t>
  </si>
  <si>
    <t>200036#2000361#2000362#2000363#2000364#2000365</t>
  </si>
  <si>
    <t>200037#2000371#2000372#2000373#2000374#2000375</t>
  </si>
  <si>
    <t>200038#2000381#2000382#2000383#2000384#2000385</t>
  </si>
  <si>
    <t>200041#2000411#2000412#2000413#2000414#2000415</t>
  </si>
  <si>
    <t>200042#2000421#2000422#2000423#2000424#2000425</t>
  </si>
  <si>
    <t>技能
PlayerSkill
0星#1星#2星#3星#4星#5星</t>
    <phoneticPr fontId="3" type="noConversion"/>
  </si>
  <si>
    <t>最大星级</t>
    <phoneticPr fontId="3" type="noConversion"/>
  </si>
  <si>
    <t>最大等级</t>
    <phoneticPr fontId="3" type="noConversion"/>
  </si>
  <si>
    <t>int</t>
    <phoneticPr fontId="3" type="noConversion"/>
  </si>
  <si>
    <t>ChangingCardStar里的库
包括升星消耗和升星属性</t>
    <phoneticPr fontId="3" type="noConversion"/>
  </si>
  <si>
    <t>Star</t>
    <phoneticPr fontId="3" type="noConversion"/>
  </si>
  <si>
    <t>200043#2000431#2000432#2000433#2000434#2000435</t>
  </si>
  <si>
    <t>200044#2000441#2000442#2000443#2000444#2000445</t>
  </si>
  <si>
    <t>白金</t>
    <phoneticPr fontId="3" type="noConversion"/>
  </si>
  <si>
    <t>200045#2000451#2000452#2000453#2000454#2000455</t>
    <phoneticPr fontId="3" type="noConversion"/>
  </si>
  <si>
    <t>白金</t>
    <phoneticPr fontId="3" type="noConversion"/>
  </si>
  <si>
    <t>200046#2000461#2000462#2000463#2000464#2000465</t>
    <phoneticPr fontId="3" type="noConversion"/>
  </si>
  <si>
    <t>200047#2000471#2000472#2000473#2000474#2000475</t>
  </si>
  <si>
    <t>200039#2000391#2000392#2000393#2000394#2000395</t>
    <phoneticPr fontId="3" type="noConversion"/>
  </si>
  <si>
    <t>PlayerPropList</t>
    <phoneticPr fontId="3" type="noConversion"/>
  </si>
  <si>
    <t>化身技道具ID</t>
  </si>
  <si>
    <t>化身技激活提供属性</t>
  </si>
  <si>
    <t>化身技激活获得的化身之力经验</t>
  </si>
  <si>
    <t>聂小倩化身技</t>
  </si>
  <si>
    <t>九婴化身技</t>
  </si>
  <si>
    <t>灵猫化身技</t>
  </si>
  <si>
    <t>幽魂姬化身技</t>
  </si>
  <si>
    <t>地藏化身技</t>
  </si>
  <si>
    <t>迦楼罗化身技</t>
  </si>
  <si>
    <t>伽罗尊者化身技</t>
  </si>
  <si>
    <t>怒目金刚化身技</t>
  </si>
  <si>
    <t>木吒化身技</t>
  </si>
  <si>
    <t>孟姜女化身技</t>
  </si>
  <si>
    <t>梦蝶化身技</t>
  </si>
  <si>
    <t>金吒化身技</t>
  </si>
  <si>
    <t>燕赤霞化身技</t>
  </si>
  <si>
    <t>逍遥客化身技</t>
  </si>
  <si>
    <t>九河神女化身技</t>
  </si>
  <si>
    <t>灵扇仙化身技</t>
  </si>
  <si>
    <t>道德天尊化身技</t>
  </si>
  <si>
    <t>孟婆化身技</t>
  </si>
  <si>
    <t>石矶娘娘化身技</t>
  </si>
  <si>
    <t>月光菩萨化身技</t>
  </si>
  <si>
    <t>梵天化身技</t>
  </si>
  <si>
    <t>彼岸花化身技</t>
  </si>
  <si>
    <t>崇黑虎化身技</t>
  </si>
  <si>
    <t>帝释天化身技</t>
  </si>
  <si>
    <t>妈祖化身技</t>
  </si>
  <si>
    <t>赵公明化身技</t>
  </si>
  <si>
    <t>罗刹化身技</t>
  </si>
  <si>
    <t>夜叉化身技</t>
  </si>
  <si>
    <t>普贤菩萨化身技</t>
  </si>
  <si>
    <t>混世魔王化身技</t>
  </si>
  <si>
    <t>百花仙子化身技</t>
  </si>
  <si>
    <t>花木兰化身技</t>
  </si>
  <si>
    <t>白素贞化身技</t>
  </si>
  <si>
    <t>猪八戒化身技</t>
  </si>
  <si>
    <t>慈航道人化身技</t>
  </si>
  <si>
    <t>妲己化身技</t>
  </si>
  <si>
    <t>唐僧化身技</t>
  </si>
  <si>
    <t>孔雀明王化身技</t>
  </si>
  <si>
    <t>降龙罗汉化身技</t>
  </si>
  <si>
    <t>韩湘子化身技</t>
  </si>
  <si>
    <t>伏虎罗汉化身技</t>
  </si>
  <si>
    <t>吴刚化身技</t>
  </si>
  <si>
    <t>嫦娥化身技</t>
  </si>
  <si>
    <t>九命猫化身技</t>
  </si>
  <si>
    <t>钟馗化身技</t>
  </si>
  <si>
    <t>姑获鸟化身技</t>
  </si>
  <si>
    <t>东陵圣母化身技</t>
  </si>
  <si>
    <t>姜子牙化身技</t>
  </si>
  <si>
    <t>菩提树神化身技</t>
  </si>
  <si>
    <t>将臣化身技</t>
  </si>
  <si>
    <t>太阴星君化身技</t>
  </si>
  <si>
    <t>伏羲化身技</t>
  </si>
  <si>
    <t>蚩尤化身技</t>
  </si>
  <si>
    <t>牛魔王化身技</t>
  </si>
  <si>
    <t>精卫化身技</t>
  </si>
  <si>
    <t>女儿国王化身技</t>
  </si>
  <si>
    <t>雷震子化身技</t>
  </si>
  <si>
    <t>哪吒化身技</t>
  </si>
  <si>
    <t>达摩化身技</t>
  </si>
  <si>
    <t>孙悟空化身技</t>
  </si>
  <si>
    <t>玉皇大帝化身技</t>
  </si>
  <si>
    <t>杨戬化身技</t>
  </si>
  <si>
    <t>通天教主化身技</t>
  </si>
  <si>
    <t>敖丙化身技</t>
  </si>
  <si>
    <t>不动明王化身技</t>
  </si>
  <si>
    <t>申公豹化身技</t>
  </si>
  <si>
    <t>燃灯化身技</t>
  </si>
  <si>
    <t>织女化身技</t>
  </si>
  <si>
    <t>白骨精化身技</t>
  </si>
  <si>
    <t>观音菩萨化身技</t>
  </si>
  <si>
    <t>玉帝化身技剧情专用</t>
  </si>
  <si>
    <t>灵猫化身技剧情专用</t>
  </si>
  <si>
    <t>小书童化身技剧情专用</t>
  </si>
  <si>
    <t>1296#0</t>
  </si>
  <si>
    <t>1296#0</t>
    <phoneticPr fontId="3" type="noConversion"/>
  </si>
  <si>
    <t>0#0</t>
    <phoneticPr fontId="3" type="noConversion"/>
  </si>
  <si>
    <t>Position</t>
    <phoneticPr fontId="3" type="noConversion"/>
  </si>
  <si>
    <t>int</t>
    <phoneticPr fontId="3" type="noConversion"/>
  </si>
  <si>
    <t>可以装备的孔位</t>
    <phoneticPr fontId="3" type="noConversion"/>
  </si>
  <si>
    <t>116#100|114#2</t>
  </si>
  <si>
    <t>116#100|114#2</t>
    <phoneticPr fontId="3" type="noConversion"/>
  </si>
  <si>
    <t>116#1</t>
    <phoneticPr fontId="3" type="noConversion"/>
  </si>
  <si>
    <t>化身技激活提供的主角属性</t>
    <phoneticPr fontId="3" type="noConversion"/>
  </si>
  <si>
    <t>116#500</t>
    <phoneticPr fontId="3" type="noConversion"/>
  </si>
  <si>
    <t>116#1000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</si>
</sst>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3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S80"/>
  <sheetViews>
    <sheetView tabSelected="1" topLeftCell="F1" workbookViewId="0">
      <selection activeCell="N56" sqref="N56"/>
    </sheetView>
  </sheetViews>
  <sheetFormatPr defaultColWidth="9" defaultRowHeight="14.25" x14ac:dyDescent="0.2"/>
  <cols>
    <col min="1" max="1" width="12.25" style="1" bestFit="1" customWidth="1"/>
    <col min="2" max="3" width="9" style="1"/>
    <col min="4" max="4" width="20.75" style="1" bestFit="1" customWidth="1"/>
    <col min="5" max="5" width="20.75" style="1" customWidth="1"/>
    <col min="6" max="6" width="23.25" style="1" customWidth="1"/>
    <col min="7" max="7" width="14.125" style="1" customWidth="1"/>
    <col min="8" max="8" width="23.25" style="1" customWidth="1"/>
    <col min="9" max="9" width="10.5" style="1" bestFit="1" customWidth="1"/>
    <col min="10" max="10" width="44.25" style="1" customWidth="1"/>
    <col min="11" max="13" width="13" style="1" customWidth="1"/>
    <col min="14" max="19" width="9" style="8"/>
    <col min="20" max="21" width="9" style="1"/>
    <col min="22" max="22" width="28.125" style="1" customWidth="1"/>
    <col min="23" max="16384" width="9" style="1"/>
  </cols>
  <sheetData>
    <row r="1" spans="1:19" x14ac:dyDescent="0.2">
      <c r="A1" s="2"/>
      <c r="B1" s="3" t="s">
        <v>297</v>
      </c>
      <c r="C1" s="3" t="s">
        <v>245</v>
      </c>
      <c r="D1" s="3" t="s">
        <v>23</v>
      </c>
      <c r="E1" s="3" t="s">
        <v>357</v>
      </c>
      <c r="F1" s="3" t="s">
        <v>348</v>
      </c>
      <c r="G1" s="3" t="s">
        <v>292</v>
      </c>
      <c r="H1" s="3" t="s">
        <v>437</v>
      </c>
      <c r="I1" s="3" t="s">
        <v>293</v>
      </c>
      <c r="J1" s="3" t="s">
        <v>241</v>
      </c>
      <c r="K1" s="3" t="s">
        <v>236</v>
      </c>
      <c r="L1" s="3" t="s">
        <v>331</v>
      </c>
      <c r="M1" s="3" t="s">
        <v>332</v>
      </c>
      <c r="N1" s="6" t="s">
        <v>5</v>
      </c>
      <c r="O1" s="6" t="s">
        <v>6</v>
      </c>
      <c r="P1" s="6" t="s">
        <v>7</v>
      </c>
      <c r="Q1" s="6" t="s">
        <v>10</v>
      </c>
      <c r="R1" s="6" t="s">
        <v>18</v>
      </c>
      <c r="S1" s="6" t="s">
        <v>19</v>
      </c>
    </row>
    <row r="2" spans="1:19" x14ac:dyDescent="0.2">
      <c r="A2" s="4"/>
      <c r="B2" s="3" t="s">
        <v>243</v>
      </c>
      <c r="C2" s="3" t="s">
        <v>0</v>
      </c>
      <c r="D2" s="3" t="s">
        <v>22</v>
      </c>
      <c r="E2" s="3" t="s">
        <v>22</v>
      </c>
      <c r="F2" s="3" t="s">
        <v>346</v>
      </c>
      <c r="G2" s="3" t="s">
        <v>291</v>
      </c>
      <c r="H2" s="3" t="s">
        <v>438</v>
      </c>
      <c r="I2" s="3" t="s">
        <v>294</v>
      </c>
      <c r="J2" s="3" t="s">
        <v>291</v>
      </c>
      <c r="K2" s="3" t="s">
        <v>4</v>
      </c>
      <c r="L2" s="3" t="s">
        <v>4</v>
      </c>
      <c r="M2" s="3" t="s">
        <v>4</v>
      </c>
      <c r="N2" s="6" t="s">
        <v>240</v>
      </c>
      <c r="O2" s="6" t="s">
        <v>240</v>
      </c>
      <c r="P2" s="6" t="s">
        <v>4</v>
      </c>
      <c r="Q2" s="6" t="s">
        <v>4</v>
      </c>
      <c r="R2" s="6" t="s">
        <v>4</v>
      </c>
      <c r="S2" s="6" t="s">
        <v>4</v>
      </c>
    </row>
    <row r="3" spans="1:19" x14ac:dyDescent="0.2">
      <c r="A3" s="4"/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2</v>
      </c>
      <c r="J3" s="3">
        <v>2</v>
      </c>
      <c r="K3" s="3">
        <v>2</v>
      </c>
      <c r="L3" s="3">
        <v>2</v>
      </c>
      <c r="M3" s="3">
        <v>2</v>
      </c>
      <c r="N3" s="6">
        <v>0</v>
      </c>
      <c r="O3" s="6">
        <v>3</v>
      </c>
      <c r="P3" s="6">
        <v>0</v>
      </c>
      <c r="Q3" s="6">
        <v>0</v>
      </c>
      <c r="R3" s="6">
        <v>0</v>
      </c>
      <c r="S3" s="6">
        <v>0</v>
      </c>
    </row>
    <row r="4" spans="1:19" ht="50.25" customHeight="1" x14ac:dyDescent="0.2">
      <c r="A4" s="4"/>
      <c r="B4" s="5" t="s">
        <v>244</v>
      </c>
      <c r="C4" s="5" t="s">
        <v>358</v>
      </c>
      <c r="D4" s="5" t="s">
        <v>359</v>
      </c>
      <c r="E4" s="5" t="s">
        <v>443</v>
      </c>
      <c r="F4" s="5" t="s">
        <v>347</v>
      </c>
      <c r="G4" s="5" t="s">
        <v>360</v>
      </c>
      <c r="H4" s="5" t="s">
        <v>439</v>
      </c>
      <c r="I4" s="5" t="s">
        <v>295</v>
      </c>
      <c r="J4" s="5" t="s">
        <v>343</v>
      </c>
      <c r="K4" s="5" t="s">
        <v>237</v>
      </c>
      <c r="L4" s="5" t="s">
        <v>344</v>
      </c>
      <c r="M4" s="5" t="s">
        <v>345</v>
      </c>
      <c r="N4" s="7" t="s">
        <v>24</v>
      </c>
      <c r="O4" s="7" t="s">
        <v>8</v>
      </c>
      <c r="P4" s="7" t="s">
        <v>11</v>
      </c>
      <c r="Q4" s="7" t="s">
        <v>9</v>
      </c>
      <c r="R4" s="7" t="s">
        <v>20</v>
      </c>
      <c r="S4" s="7" t="s">
        <v>21</v>
      </c>
    </row>
    <row r="5" spans="1:19" hidden="1" x14ac:dyDescent="0.2">
      <c r="A5" s="1" t="s">
        <v>1</v>
      </c>
      <c r="B5" s="3"/>
      <c r="C5" s="3">
        <v>0</v>
      </c>
      <c r="D5" s="3"/>
      <c r="E5" s="3"/>
      <c r="F5" s="3"/>
      <c r="G5" s="3" t="s">
        <v>436</v>
      </c>
      <c r="H5" s="3">
        <v>0</v>
      </c>
      <c r="I5" s="3"/>
      <c r="J5" s="3"/>
      <c r="K5" s="3">
        <v>0</v>
      </c>
      <c r="L5" s="3"/>
      <c r="M5" s="3"/>
      <c r="N5" s="6"/>
      <c r="O5" s="6"/>
      <c r="P5" s="6"/>
      <c r="Q5" s="6"/>
      <c r="R5" s="6"/>
      <c r="S5" s="6"/>
    </row>
    <row r="6" spans="1:19" hidden="1" x14ac:dyDescent="0.2">
      <c r="A6" s="1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6"/>
      <c r="Q6" s="6"/>
      <c r="R6" s="6"/>
      <c r="S6" s="6"/>
    </row>
    <row r="7" spans="1:19" hidden="1" x14ac:dyDescent="0.2">
      <c r="A7" s="1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6"/>
      <c r="O7" s="6"/>
      <c r="P7" s="6"/>
      <c r="Q7" s="6"/>
      <c r="R7" s="6"/>
      <c r="S7" s="6"/>
    </row>
    <row r="8" spans="1:19" hidden="1" x14ac:dyDescent="0.2">
      <c r="A8" s="4" t="s">
        <v>361</v>
      </c>
      <c r="B8" s="3">
        <v>1</v>
      </c>
      <c r="C8" s="3">
        <v>41057</v>
      </c>
      <c r="D8" s="3" t="s">
        <v>334</v>
      </c>
      <c r="E8" s="3" t="s">
        <v>440</v>
      </c>
      <c r="F8" s="3">
        <v>3</v>
      </c>
      <c r="G8" s="3" t="s">
        <v>435</v>
      </c>
      <c r="H8" s="3">
        <v>0</v>
      </c>
      <c r="I8" s="3">
        <v>3</v>
      </c>
      <c r="J8" s="3" t="s">
        <v>298</v>
      </c>
      <c r="K8" s="3"/>
      <c r="L8" s="3">
        <v>3</v>
      </c>
      <c r="M8" s="3">
        <v>30</v>
      </c>
      <c r="N8" s="6" t="s">
        <v>25</v>
      </c>
      <c r="O8" s="6">
        <v>10057</v>
      </c>
      <c r="P8" s="6" t="s">
        <v>12</v>
      </c>
      <c r="Q8" s="6"/>
      <c r="R8" s="6" t="s">
        <v>96</v>
      </c>
      <c r="S8" s="6" t="s">
        <v>166</v>
      </c>
    </row>
    <row r="9" spans="1:19" hidden="1" x14ac:dyDescent="0.2">
      <c r="A9" s="1" t="s">
        <v>362</v>
      </c>
      <c r="B9" s="3">
        <v>2</v>
      </c>
      <c r="C9" s="3">
        <v>41058</v>
      </c>
      <c r="D9" s="3" t="s">
        <v>334</v>
      </c>
      <c r="E9" s="3" t="s">
        <v>440</v>
      </c>
      <c r="F9" s="3">
        <v>3</v>
      </c>
      <c r="G9" s="3" t="s">
        <v>435</v>
      </c>
      <c r="H9" s="3">
        <v>0</v>
      </c>
      <c r="I9" s="3">
        <v>3</v>
      </c>
      <c r="J9" s="3" t="s">
        <v>299</v>
      </c>
      <c r="K9" s="3"/>
      <c r="L9" s="3">
        <v>3</v>
      </c>
      <c r="M9" s="3">
        <v>30</v>
      </c>
      <c r="N9" s="6" t="s">
        <v>25</v>
      </c>
      <c r="O9" s="6">
        <v>10058</v>
      </c>
      <c r="P9" s="6" t="s">
        <v>12</v>
      </c>
      <c r="Q9" s="6"/>
      <c r="R9" s="6" t="s">
        <v>97</v>
      </c>
      <c r="S9" s="6" t="s">
        <v>167</v>
      </c>
    </row>
    <row r="10" spans="1:19" hidden="1" x14ac:dyDescent="0.2">
      <c r="A10" s="1" t="s">
        <v>363</v>
      </c>
      <c r="B10" s="3">
        <v>3</v>
      </c>
      <c r="C10" s="3">
        <v>41059</v>
      </c>
      <c r="D10" s="3" t="s">
        <v>334</v>
      </c>
      <c r="E10" s="3" t="s">
        <v>440</v>
      </c>
      <c r="F10" s="3">
        <v>3</v>
      </c>
      <c r="G10" s="3" t="s">
        <v>434</v>
      </c>
      <c r="H10" s="3">
        <v>0</v>
      </c>
      <c r="I10" s="3">
        <v>3</v>
      </c>
      <c r="J10" s="3" t="s">
        <v>300</v>
      </c>
      <c r="K10" s="3"/>
      <c r="L10" s="3">
        <v>3</v>
      </c>
      <c r="M10" s="3">
        <v>30</v>
      </c>
      <c r="N10" s="6" t="s">
        <v>25</v>
      </c>
      <c r="O10" s="6">
        <v>10059</v>
      </c>
      <c r="P10" s="6" t="s">
        <v>12</v>
      </c>
      <c r="Q10" s="6"/>
      <c r="R10" s="6" t="s">
        <v>98</v>
      </c>
      <c r="S10" s="6" t="s">
        <v>168</v>
      </c>
    </row>
    <row r="11" spans="1:19" hidden="1" x14ac:dyDescent="0.2">
      <c r="A11" s="1" t="s">
        <v>364</v>
      </c>
      <c r="B11" s="3">
        <v>4</v>
      </c>
      <c r="C11" s="3">
        <v>41060</v>
      </c>
      <c r="D11" s="3" t="s">
        <v>334</v>
      </c>
      <c r="E11" s="3" t="s">
        <v>440</v>
      </c>
      <c r="F11" s="3">
        <v>3</v>
      </c>
      <c r="G11" s="3" t="s">
        <v>434</v>
      </c>
      <c r="H11" s="3">
        <v>0</v>
      </c>
      <c r="I11" s="3">
        <v>3</v>
      </c>
      <c r="J11" s="3" t="s">
        <v>301</v>
      </c>
      <c r="K11" s="3"/>
      <c r="L11" s="3">
        <v>3</v>
      </c>
      <c r="M11" s="3">
        <v>30</v>
      </c>
      <c r="N11" s="6" t="s">
        <v>25</v>
      </c>
      <c r="O11" s="6">
        <v>10060</v>
      </c>
      <c r="P11" s="6" t="s">
        <v>12</v>
      </c>
      <c r="Q11" s="6"/>
      <c r="R11" s="6" t="s">
        <v>99</v>
      </c>
      <c r="S11" s="6" t="s">
        <v>169</v>
      </c>
    </row>
    <row r="12" spans="1:19" hidden="1" x14ac:dyDescent="0.2">
      <c r="A12" s="1" t="s">
        <v>365</v>
      </c>
      <c r="B12" s="3">
        <v>5</v>
      </c>
      <c r="C12" s="3">
        <v>41061</v>
      </c>
      <c r="D12" s="3" t="s">
        <v>334</v>
      </c>
      <c r="E12" s="3" t="s">
        <v>440</v>
      </c>
      <c r="F12" s="3">
        <v>3</v>
      </c>
      <c r="G12" s="3" t="s">
        <v>434</v>
      </c>
      <c r="H12" s="3">
        <v>0</v>
      </c>
      <c r="I12" s="3">
        <v>3</v>
      </c>
      <c r="J12" s="3" t="s">
        <v>302</v>
      </c>
      <c r="K12" s="3"/>
      <c r="L12" s="3">
        <v>3</v>
      </c>
      <c r="M12" s="3">
        <v>30</v>
      </c>
      <c r="N12" s="6" t="s">
        <v>25</v>
      </c>
      <c r="O12" s="6">
        <v>10061</v>
      </c>
      <c r="P12" s="6" t="s">
        <v>14</v>
      </c>
      <c r="Q12" s="6"/>
      <c r="R12" s="6" t="s">
        <v>100</v>
      </c>
      <c r="S12" s="6" t="s">
        <v>170</v>
      </c>
    </row>
    <row r="13" spans="1:19" hidden="1" x14ac:dyDescent="0.2">
      <c r="A13" s="1" t="s">
        <v>366</v>
      </c>
      <c r="B13" s="3">
        <v>6</v>
      </c>
      <c r="C13" s="3">
        <v>41062</v>
      </c>
      <c r="D13" s="3" t="s">
        <v>334</v>
      </c>
      <c r="E13" s="3" t="s">
        <v>440</v>
      </c>
      <c r="F13" s="3">
        <v>3</v>
      </c>
      <c r="G13" s="3" t="s">
        <v>434</v>
      </c>
      <c r="H13" s="3">
        <v>0</v>
      </c>
      <c r="I13" s="3">
        <v>3</v>
      </c>
      <c r="J13" s="3" t="s">
        <v>303</v>
      </c>
      <c r="K13" s="3"/>
      <c r="L13" s="3">
        <v>3</v>
      </c>
      <c r="M13" s="3">
        <v>30</v>
      </c>
      <c r="N13" s="6" t="s">
        <v>25</v>
      </c>
      <c r="O13" s="6">
        <v>10062</v>
      </c>
      <c r="P13" s="6" t="s">
        <v>14</v>
      </c>
      <c r="Q13" s="6"/>
      <c r="R13" s="6" t="s">
        <v>101</v>
      </c>
      <c r="S13" s="6" t="s">
        <v>171</v>
      </c>
    </row>
    <row r="14" spans="1:19" hidden="1" x14ac:dyDescent="0.2">
      <c r="A14" s="1" t="s">
        <v>367</v>
      </c>
      <c r="B14" s="3">
        <v>7</v>
      </c>
      <c r="C14" s="3">
        <v>41063</v>
      </c>
      <c r="D14" s="3" t="s">
        <v>334</v>
      </c>
      <c r="E14" s="3" t="s">
        <v>440</v>
      </c>
      <c r="F14" s="3">
        <v>3</v>
      </c>
      <c r="G14" s="3" t="s">
        <v>434</v>
      </c>
      <c r="H14" s="3">
        <v>0</v>
      </c>
      <c r="I14" s="3">
        <v>3</v>
      </c>
      <c r="J14" s="3" t="s">
        <v>304</v>
      </c>
      <c r="K14" s="3"/>
      <c r="L14" s="3">
        <v>3</v>
      </c>
      <c r="M14" s="3">
        <v>30</v>
      </c>
      <c r="N14" s="6" t="s">
        <v>25</v>
      </c>
      <c r="O14" s="6">
        <v>10063</v>
      </c>
      <c r="P14" s="6" t="s">
        <v>14</v>
      </c>
      <c r="Q14" s="6"/>
      <c r="R14" s="6" t="s">
        <v>102</v>
      </c>
      <c r="S14" s="6" t="s">
        <v>172</v>
      </c>
    </row>
    <row r="15" spans="1:19" hidden="1" x14ac:dyDescent="0.2">
      <c r="A15" s="1" t="s">
        <v>368</v>
      </c>
      <c r="B15" s="3">
        <v>8</v>
      </c>
      <c r="C15" s="3">
        <v>41064</v>
      </c>
      <c r="D15" s="3" t="s">
        <v>334</v>
      </c>
      <c r="E15" s="3" t="s">
        <v>440</v>
      </c>
      <c r="F15" s="3">
        <v>3</v>
      </c>
      <c r="G15" s="3" t="s">
        <v>434</v>
      </c>
      <c r="H15" s="3">
        <v>0</v>
      </c>
      <c r="I15" s="3">
        <v>3</v>
      </c>
      <c r="J15" s="3" t="s">
        <v>305</v>
      </c>
      <c r="K15" s="3"/>
      <c r="L15" s="3">
        <v>3</v>
      </c>
      <c r="M15" s="3">
        <v>30</v>
      </c>
      <c r="N15" s="6" t="s">
        <v>25</v>
      </c>
      <c r="O15" s="6">
        <v>10064</v>
      </c>
      <c r="P15" s="6" t="s">
        <v>14</v>
      </c>
      <c r="Q15" s="6"/>
      <c r="R15" s="6" t="s">
        <v>103</v>
      </c>
      <c r="S15" s="6" t="s">
        <v>173</v>
      </c>
    </row>
    <row r="16" spans="1:19" hidden="1" x14ac:dyDescent="0.2">
      <c r="A16" s="1" t="s">
        <v>369</v>
      </c>
      <c r="B16" s="3">
        <v>9</v>
      </c>
      <c r="C16" s="3">
        <v>41065</v>
      </c>
      <c r="D16" s="3" t="s">
        <v>334</v>
      </c>
      <c r="E16" s="3" t="s">
        <v>440</v>
      </c>
      <c r="F16" s="3">
        <v>3</v>
      </c>
      <c r="G16" s="3" t="s">
        <v>434</v>
      </c>
      <c r="H16" s="3">
        <v>0</v>
      </c>
      <c r="I16" s="3">
        <v>3</v>
      </c>
      <c r="J16" s="3" t="s">
        <v>306</v>
      </c>
      <c r="K16" s="3"/>
      <c r="L16" s="3">
        <v>3</v>
      </c>
      <c r="M16" s="3">
        <v>30</v>
      </c>
      <c r="N16" s="6" t="s">
        <v>25</v>
      </c>
      <c r="O16" s="6">
        <v>10065</v>
      </c>
      <c r="P16" s="6" t="s">
        <v>15</v>
      </c>
      <c r="Q16" s="6"/>
      <c r="R16" s="6" t="s">
        <v>104</v>
      </c>
      <c r="S16" s="6" t="s">
        <v>174</v>
      </c>
    </row>
    <row r="17" spans="1:19" hidden="1" x14ac:dyDescent="0.2">
      <c r="A17" s="1" t="s">
        <v>370</v>
      </c>
      <c r="B17" s="3">
        <v>10</v>
      </c>
      <c r="C17" s="3">
        <v>41066</v>
      </c>
      <c r="D17" s="3" t="s">
        <v>334</v>
      </c>
      <c r="E17" s="3" t="s">
        <v>440</v>
      </c>
      <c r="F17" s="3">
        <v>3</v>
      </c>
      <c r="G17" s="3" t="s">
        <v>434</v>
      </c>
      <c r="H17" s="3">
        <v>0</v>
      </c>
      <c r="I17" s="3">
        <v>3</v>
      </c>
      <c r="J17" s="3" t="s">
        <v>307</v>
      </c>
      <c r="K17" s="3"/>
      <c r="L17" s="3">
        <v>3</v>
      </c>
      <c r="M17" s="3">
        <v>30</v>
      </c>
      <c r="N17" s="6" t="s">
        <v>25</v>
      </c>
      <c r="O17" s="6">
        <v>10066</v>
      </c>
      <c r="P17" s="6" t="s">
        <v>15</v>
      </c>
      <c r="Q17" s="6"/>
      <c r="R17" s="6" t="s">
        <v>105</v>
      </c>
      <c r="S17" s="6" t="s">
        <v>175</v>
      </c>
    </row>
    <row r="18" spans="1:19" hidden="1" x14ac:dyDescent="0.2">
      <c r="A18" s="1" t="s">
        <v>371</v>
      </c>
      <c r="B18" s="3">
        <v>11</v>
      </c>
      <c r="C18" s="3">
        <v>41067</v>
      </c>
      <c r="D18" s="3" t="s">
        <v>334</v>
      </c>
      <c r="E18" s="3" t="s">
        <v>440</v>
      </c>
      <c r="F18" s="3">
        <v>3</v>
      </c>
      <c r="G18" s="3" t="s">
        <v>434</v>
      </c>
      <c r="H18" s="3">
        <v>0</v>
      </c>
      <c r="I18" s="3">
        <v>3</v>
      </c>
      <c r="J18" s="3" t="s">
        <v>308</v>
      </c>
      <c r="K18" s="3"/>
      <c r="L18" s="3">
        <v>3</v>
      </c>
      <c r="M18" s="3">
        <v>30</v>
      </c>
      <c r="N18" s="6" t="s">
        <v>25</v>
      </c>
      <c r="O18" s="6">
        <v>10067</v>
      </c>
      <c r="P18" s="6" t="s">
        <v>15</v>
      </c>
      <c r="Q18" s="6"/>
      <c r="R18" s="6" t="s">
        <v>106</v>
      </c>
      <c r="S18" s="6" t="s">
        <v>176</v>
      </c>
    </row>
    <row r="19" spans="1:19" hidden="1" x14ac:dyDescent="0.2">
      <c r="A19" s="1" t="s">
        <v>372</v>
      </c>
      <c r="B19" s="3">
        <v>12</v>
      </c>
      <c r="C19" s="3">
        <v>41068</v>
      </c>
      <c r="D19" s="3" t="s">
        <v>334</v>
      </c>
      <c r="E19" s="3" t="s">
        <v>440</v>
      </c>
      <c r="F19" s="3">
        <v>3</v>
      </c>
      <c r="G19" s="3" t="s">
        <v>434</v>
      </c>
      <c r="H19" s="3">
        <v>0</v>
      </c>
      <c r="I19" s="3">
        <v>3</v>
      </c>
      <c r="J19" s="3" t="s">
        <v>309</v>
      </c>
      <c r="K19" s="3"/>
      <c r="L19" s="3">
        <v>3</v>
      </c>
      <c r="M19" s="3">
        <v>30</v>
      </c>
      <c r="N19" s="6" t="s">
        <v>25</v>
      </c>
      <c r="O19" s="6">
        <v>10068</v>
      </c>
      <c r="P19" s="6" t="s">
        <v>15</v>
      </c>
      <c r="Q19" s="6"/>
      <c r="R19" s="6" t="s">
        <v>107</v>
      </c>
      <c r="S19" s="6" t="s">
        <v>177</v>
      </c>
    </row>
    <row r="20" spans="1:19" hidden="1" x14ac:dyDescent="0.2">
      <c r="A20" s="1" t="s">
        <v>373</v>
      </c>
      <c r="B20" s="3">
        <v>13</v>
      </c>
      <c r="C20" s="3">
        <v>41069</v>
      </c>
      <c r="D20" s="3" t="s">
        <v>334</v>
      </c>
      <c r="E20" s="3" t="s">
        <v>440</v>
      </c>
      <c r="F20" s="3">
        <v>3</v>
      </c>
      <c r="G20" s="3" t="s">
        <v>434</v>
      </c>
      <c r="H20" s="3">
        <v>0</v>
      </c>
      <c r="I20" s="3">
        <v>3</v>
      </c>
      <c r="J20" s="3" t="s">
        <v>310</v>
      </c>
      <c r="K20" s="3"/>
      <c r="L20" s="3">
        <v>3</v>
      </c>
      <c r="M20" s="3">
        <v>30</v>
      </c>
      <c r="N20" s="6" t="s">
        <v>25</v>
      </c>
      <c r="O20" s="6">
        <v>10069</v>
      </c>
      <c r="P20" s="6" t="s">
        <v>16</v>
      </c>
      <c r="Q20" s="6"/>
      <c r="R20" s="6" t="s">
        <v>108</v>
      </c>
      <c r="S20" s="6" t="s">
        <v>178</v>
      </c>
    </row>
    <row r="21" spans="1:19" hidden="1" x14ac:dyDescent="0.2">
      <c r="A21" s="1" t="s">
        <v>374</v>
      </c>
      <c r="B21" s="3">
        <v>14</v>
      </c>
      <c r="C21" s="3">
        <v>41070</v>
      </c>
      <c r="D21" s="3" t="s">
        <v>334</v>
      </c>
      <c r="E21" s="3" t="s">
        <v>440</v>
      </c>
      <c r="F21" s="3">
        <v>3</v>
      </c>
      <c r="G21" s="3" t="s">
        <v>434</v>
      </c>
      <c r="H21" s="3">
        <v>0</v>
      </c>
      <c r="I21" s="3">
        <v>3</v>
      </c>
      <c r="J21" s="3" t="s">
        <v>311</v>
      </c>
      <c r="K21" s="3"/>
      <c r="L21" s="3">
        <v>3</v>
      </c>
      <c r="M21" s="3">
        <v>30</v>
      </c>
      <c r="N21" s="6" t="s">
        <v>25</v>
      </c>
      <c r="O21" s="6">
        <v>10070</v>
      </c>
      <c r="P21" s="6" t="s">
        <v>16</v>
      </c>
      <c r="Q21" s="6"/>
      <c r="R21" s="6" t="s">
        <v>109</v>
      </c>
      <c r="S21" s="6" t="s">
        <v>179</v>
      </c>
    </row>
    <row r="22" spans="1:19" hidden="1" x14ac:dyDescent="0.2">
      <c r="A22" s="1" t="s">
        <v>375</v>
      </c>
      <c r="B22" s="3">
        <v>15</v>
      </c>
      <c r="C22" s="3">
        <v>41071</v>
      </c>
      <c r="D22" s="3" t="s">
        <v>334</v>
      </c>
      <c r="E22" s="3" t="s">
        <v>440</v>
      </c>
      <c r="F22" s="3">
        <v>3</v>
      </c>
      <c r="G22" s="3" t="s">
        <v>434</v>
      </c>
      <c r="H22" s="3">
        <v>0</v>
      </c>
      <c r="I22" s="3">
        <v>3</v>
      </c>
      <c r="J22" s="3" t="s">
        <v>312</v>
      </c>
      <c r="K22" s="3"/>
      <c r="L22" s="3">
        <v>3</v>
      </c>
      <c r="M22" s="3">
        <v>30</v>
      </c>
      <c r="N22" s="6" t="s">
        <v>25</v>
      </c>
      <c r="O22" s="6">
        <v>10071</v>
      </c>
      <c r="P22" s="6" t="s">
        <v>16</v>
      </c>
      <c r="Q22" s="6"/>
      <c r="R22" s="6" t="s">
        <v>110</v>
      </c>
      <c r="S22" s="6" t="s">
        <v>180</v>
      </c>
    </row>
    <row r="23" spans="1:19" hidden="1" x14ac:dyDescent="0.2">
      <c r="A23" s="1" t="s">
        <v>376</v>
      </c>
      <c r="B23" s="3">
        <v>16</v>
      </c>
      <c r="C23" s="3">
        <v>41072</v>
      </c>
      <c r="D23" s="3" t="s">
        <v>334</v>
      </c>
      <c r="E23" s="3" t="s">
        <v>440</v>
      </c>
      <c r="F23" s="3">
        <v>3</v>
      </c>
      <c r="G23" s="3" t="s">
        <v>434</v>
      </c>
      <c r="H23" s="3">
        <v>0</v>
      </c>
      <c r="I23" s="3">
        <v>3</v>
      </c>
      <c r="J23" s="3" t="s">
        <v>313</v>
      </c>
      <c r="K23" s="3"/>
      <c r="L23" s="3">
        <v>3</v>
      </c>
      <c r="M23" s="3">
        <v>30</v>
      </c>
      <c r="N23" s="6" t="s">
        <v>25</v>
      </c>
      <c r="O23" s="6">
        <v>10072</v>
      </c>
      <c r="P23" s="6" t="s">
        <v>16</v>
      </c>
      <c r="Q23" s="6"/>
      <c r="R23" s="6" t="s">
        <v>111</v>
      </c>
      <c r="S23" s="6" t="s">
        <v>181</v>
      </c>
    </row>
    <row r="24" spans="1:19" hidden="1" x14ac:dyDescent="0.2">
      <c r="A24" s="1" t="s">
        <v>377</v>
      </c>
      <c r="B24" s="3">
        <v>17</v>
      </c>
      <c r="C24" s="3">
        <v>41025</v>
      </c>
      <c r="D24" s="3" t="s">
        <v>333</v>
      </c>
      <c r="E24" s="3" t="s">
        <v>440</v>
      </c>
      <c r="F24" s="3">
        <v>2</v>
      </c>
      <c r="G24" s="3" t="s">
        <v>434</v>
      </c>
      <c r="H24" s="3">
        <v>0</v>
      </c>
      <c r="I24" s="3">
        <v>2</v>
      </c>
      <c r="J24" s="3" t="s">
        <v>314</v>
      </c>
      <c r="K24" s="3"/>
      <c r="L24" s="3">
        <v>3</v>
      </c>
      <c r="M24" s="3">
        <v>30</v>
      </c>
      <c r="N24" s="6" t="s">
        <v>13</v>
      </c>
      <c r="O24" s="6">
        <v>10025</v>
      </c>
      <c r="P24" s="6" t="s">
        <v>16</v>
      </c>
      <c r="Q24" s="6" t="s">
        <v>238</v>
      </c>
      <c r="R24" s="6" t="s">
        <v>112</v>
      </c>
      <c r="S24" s="6" t="s">
        <v>182</v>
      </c>
    </row>
    <row r="25" spans="1:19" hidden="1" x14ac:dyDescent="0.2">
      <c r="A25" s="1" t="s">
        <v>378</v>
      </c>
      <c r="B25" s="3">
        <v>18</v>
      </c>
      <c r="C25" s="3">
        <v>41027</v>
      </c>
      <c r="D25" s="3" t="s">
        <v>333</v>
      </c>
      <c r="E25" s="3" t="s">
        <v>440</v>
      </c>
      <c r="F25" s="3">
        <v>2</v>
      </c>
      <c r="G25" s="3" t="s">
        <v>434</v>
      </c>
      <c r="H25" s="3">
        <v>0</v>
      </c>
      <c r="I25" s="3">
        <v>2</v>
      </c>
      <c r="J25" s="3" t="s">
        <v>315</v>
      </c>
      <c r="K25" s="3"/>
      <c r="L25" s="3">
        <v>3</v>
      </c>
      <c r="M25" s="3">
        <v>30</v>
      </c>
      <c r="N25" s="6" t="s">
        <v>13</v>
      </c>
      <c r="O25" s="6">
        <v>10027</v>
      </c>
      <c r="P25" s="6" t="s">
        <v>16</v>
      </c>
      <c r="Q25" s="6" t="s">
        <v>239</v>
      </c>
      <c r="R25" s="6" t="s">
        <v>113</v>
      </c>
      <c r="S25" s="6" t="s">
        <v>183</v>
      </c>
    </row>
    <row r="26" spans="1:19" hidden="1" x14ac:dyDescent="0.2">
      <c r="A26" s="1" t="s">
        <v>379</v>
      </c>
      <c r="B26" s="3">
        <v>19</v>
      </c>
      <c r="C26" s="3">
        <v>41028</v>
      </c>
      <c r="D26" s="3" t="s">
        <v>333</v>
      </c>
      <c r="E26" s="3" t="s">
        <v>440</v>
      </c>
      <c r="F26" s="3">
        <v>2</v>
      </c>
      <c r="G26" s="3" t="s">
        <v>434</v>
      </c>
      <c r="H26" s="3">
        <v>0</v>
      </c>
      <c r="I26" s="3">
        <v>2</v>
      </c>
      <c r="J26" s="3" t="s">
        <v>316</v>
      </c>
      <c r="K26" s="3"/>
      <c r="L26" s="3">
        <v>3</v>
      </c>
      <c r="M26" s="3">
        <v>30</v>
      </c>
      <c r="N26" s="6" t="s">
        <v>13</v>
      </c>
      <c r="O26" s="6">
        <v>10028</v>
      </c>
      <c r="P26" s="6" t="s">
        <v>12</v>
      </c>
      <c r="Q26" s="6" t="s">
        <v>238</v>
      </c>
      <c r="R26" s="6" t="s">
        <v>114</v>
      </c>
      <c r="S26" s="6" t="s">
        <v>184</v>
      </c>
    </row>
    <row r="27" spans="1:19" hidden="1" x14ac:dyDescent="0.2">
      <c r="A27" s="1" t="s">
        <v>380</v>
      </c>
      <c r="B27" s="3">
        <v>20</v>
      </c>
      <c r="C27" s="3">
        <v>41029</v>
      </c>
      <c r="D27" s="3" t="s">
        <v>333</v>
      </c>
      <c r="E27" s="3" t="s">
        <v>440</v>
      </c>
      <c r="F27" s="3">
        <v>2</v>
      </c>
      <c r="G27" s="3" t="s">
        <v>434</v>
      </c>
      <c r="H27" s="3">
        <v>0</v>
      </c>
      <c r="I27" s="3">
        <v>2</v>
      </c>
      <c r="J27" s="3" t="s">
        <v>317</v>
      </c>
      <c r="K27" s="3"/>
      <c r="L27" s="3">
        <v>3</v>
      </c>
      <c r="M27" s="3">
        <v>30</v>
      </c>
      <c r="N27" s="6" t="s">
        <v>13</v>
      </c>
      <c r="O27" s="6">
        <v>10029</v>
      </c>
      <c r="P27" s="6" t="s">
        <v>14</v>
      </c>
      <c r="Q27" s="6" t="s">
        <v>239</v>
      </c>
      <c r="R27" s="6" t="s">
        <v>115</v>
      </c>
      <c r="S27" s="6" t="s">
        <v>185</v>
      </c>
    </row>
    <row r="28" spans="1:19" hidden="1" x14ac:dyDescent="0.2">
      <c r="A28" s="1" t="s">
        <v>381</v>
      </c>
      <c r="B28" s="3">
        <v>21</v>
      </c>
      <c r="C28" s="3">
        <v>41030</v>
      </c>
      <c r="D28" s="3" t="s">
        <v>333</v>
      </c>
      <c r="E28" s="3" t="s">
        <v>440</v>
      </c>
      <c r="F28" s="3">
        <v>2</v>
      </c>
      <c r="G28" s="3" t="s">
        <v>434</v>
      </c>
      <c r="H28" s="3">
        <v>0</v>
      </c>
      <c r="I28" s="3">
        <v>2</v>
      </c>
      <c r="J28" s="3" t="s">
        <v>318</v>
      </c>
      <c r="K28" s="3"/>
      <c r="L28" s="3">
        <v>3</v>
      </c>
      <c r="M28" s="3">
        <v>30</v>
      </c>
      <c r="N28" s="6" t="s">
        <v>13</v>
      </c>
      <c r="O28" s="6">
        <v>10030</v>
      </c>
      <c r="P28" s="6" t="s">
        <v>14</v>
      </c>
      <c r="Q28" s="6" t="s">
        <v>238</v>
      </c>
      <c r="R28" s="6" t="s">
        <v>116</v>
      </c>
      <c r="S28" s="6" t="s">
        <v>186</v>
      </c>
    </row>
    <row r="29" spans="1:19" hidden="1" x14ac:dyDescent="0.2">
      <c r="A29" s="1" t="s">
        <v>382</v>
      </c>
      <c r="B29" s="3">
        <v>22</v>
      </c>
      <c r="C29" s="3">
        <v>41031</v>
      </c>
      <c r="D29" s="3" t="s">
        <v>333</v>
      </c>
      <c r="E29" s="3" t="s">
        <v>440</v>
      </c>
      <c r="F29" s="3">
        <v>2</v>
      </c>
      <c r="G29" s="3" t="s">
        <v>434</v>
      </c>
      <c r="H29" s="3">
        <v>0</v>
      </c>
      <c r="I29" s="3">
        <v>2</v>
      </c>
      <c r="J29" s="3" t="s">
        <v>319</v>
      </c>
      <c r="K29" s="3"/>
      <c r="L29" s="3">
        <v>3</v>
      </c>
      <c r="M29" s="3">
        <v>30</v>
      </c>
      <c r="N29" s="6" t="s">
        <v>13</v>
      </c>
      <c r="O29" s="6">
        <v>10031</v>
      </c>
      <c r="P29" s="6" t="s">
        <v>12</v>
      </c>
      <c r="Q29" s="6" t="s">
        <v>239</v>
      </c>
      <c r="R29" s="6" t="s">
        <v>117</v>
      </c>
      <c r="S29" s="6" t="s">
        <v>187</v>
      </c>
    </row>
    <row r="30" spans="1:19" hidden="1" x14ac:dyDescent="0.2">
      <c r="A30" s="1" t="s">
        <v>383</v>
      </c>
      <c r="B30" s="3">
        <v>23</v>
      </c>
      <c r="C30" s="3">
        <v>41032</v>
      </c>
      <c r="D30" s="3" t="s">
        <v>333</v>
      </c>
      <c r="E30" s="3" t="s">
        <v>440</v>
      </c>
      <c r="F30" s="3">
        <v>2</v>
      </c>
      <c r="G30" s="3" t="s">
        <v>434</v>
      </c>
      <c r="H30" s="3">
        <v>0</v>
      </c>
      <c r="I30" s="3">
        <v>2</v>
      </c>
      <c r="J30" s="3" t="s">
        <v>320</v>
      </c>
      <c r="K30" s="3"/>
      <c r="L30" s="3">
        <v>3</v>
      </c>
      <c r="M30" s="3">
        <v>30</v>
      </c>
      <c r="N30" s="6" t="s">
        <v>13</v>
      </c>
      <c r="O30" s="6">
        <v>10032</v>
      </c>
      <c r="P30" s="6" t="s">
        <v>15</v>
      </c>
      <c r="Q30" s="6" t="s">
        <v>238</v>
      </c>
      <c r="R30" s="6" t="s">
        <v>118</v>
      </c>
      <c r="S30" s="6" t="s">
        <v>188</v>
      </c>
    </row>
    <row r="31" spans="1:19" hidden="1" x14ac:dyDescent="0.2">
      <c r="A31" s="1" t="s">
        <v>384</v>
      </c>
      <c r="B31" s="3">
        <v>24</v>
      </c>
      <c r="C31" s="3">
        <v>41034</v>
      </c>
      <c r="D31" s="3" t="s">
        <v>333</v>
      </c>
      <c r="E31" s="3" t="s">
        <v>440</v>
      </c>
      <c r="F31" s="3">
        <v>2</v>
      </c>
      <c r="G31" s="3" t="s">
        <v>434</v>
      </c>
      <c r="H31" s="3">
        <v>0</v>
      </c>
      <c r="I31" s="3">
        <v>2</v>
      </c>
      <c r="J31" s="3" t="s">
        <v>321</v>
      </c>
      <c r="K31" s="3"/>
      <c r="L31" s="3">
        <v>3</v>
      </c>
      <c r="M31" s="3">
        <v>30</v>
      </c>
      <c r="N31" s="6" t="s">
        <v>13</v>
      </c>
      <c r="O31" s="6">
        <v>10034</v>
      </c>
      <c r="P31" s="6" t="s">
        <v>14</v>
      </c>
      <c r="Q31" s="6" t="s">
        <v>239</v>
      </c>
      <c r="R31" s="6" t="s">
        <v>119</v>
      </c>
      <c r="S31" s="6" t="s">
        <v>189</v>
      </c>
    </row>
    <row r="32" spans="1:19" hidden="1" x14ac:dyDescent="0.2">
      <c r="A32" s="1" t="s">
        <v>385</v>
      </c>
      <c r="B32" s="3">
        <v>25</v>
      </c>
      <c r="C32" s="3">
        <v>41035</v>
      </c>
      <c r="D32" s="3" t="s">
        <v>333</v>
      </c>
      <c r="E32" s="3" t="s">
        <v>440</v>
      </c>
      <c r="F32" s="3">
        <v>2</v>
      </c>
      <c r="G32" s="3" t="s">
        <v>434</v>
      </c>
      <c r="H32" s="3">
        <v>0</v>
      </c>
      <c r="I32" s="3">
        <v>2</v>
      </c>
      <c r="J32" s="3" t="s">
        <v>322</v>
      </c>
      <c r="K32" s="3"/>
      <c r="L32" s="3">
        <v>3</v>
      </c>
      <c r="M32" s="3">
        <v>30</v>
      </c>
      <c r="N32" s="6" t="s">
        <v>13</v>
      </c>
      <c r="O32" s="6">
        <v>10035</v>
      </c>
      <c r="P32" s="6" t="s">
        <v>15</v>
      </c>
      <c r="Q32" s="6" t="s">
        <v>238</v>
      </c>
      <c r="R32" s="6" t="s">
        <v>120</v>
      </c>
      <c r="S32" s="6" t="s">
        <v>190</v>
      </c>
    </row>
    <row r="33" spans="1:19" hidden="1" x14ac:dyDescent="0.2">
      <c r="A33" s="1" t="s">
        <v>386</v>
      </c>
      <c r="B33" s="3">
        <v>26</v>
      </c>
      <c r="C33" s="3">
        <v>41036</v>
      </c>
      <c r="D33" s="3" t="s">
        <v>333</v>
      </c>
      <c r="E33" s="3" t="s">
        <v>440</v>
      </c>
      <c r="F33" s="3">
        <v>2</v>
      </c>
      <c r="G33" s="3" t="s">
        <v>434</v>
      </c>
      <c r="H33" s="3">
        <v>0</v>
      </c>
      <c r="I33" s="3">
        <v>2</v>
      </c>
      <c r="J33" s="3" t="s">
        <v>323</v>
      </c>
      <c r="K33" s="3"/>
      <c r="L33" s="3">
        <v>3</v>
      </c>
      <c r="M33" s="3">
        <v>30</v>
      </c>
      <c r="N33" s="6" t="s">
        <v>13</v>
      </c>
      <c r="O33" s="6">
        <v>10036</v>
      </c>
      <c r="P33" s="6" t="s">
        <v>15</v>
      </c>
      <c r="Q33" s="6" t="s">
        <v>239</v>
      </c>
      <c r="R33" s="6" t="s">
        <v>121</v>
      </c>
      <c r="S33" s="6" t="s">
        <v>191</v>
      </c>
    </row>
    <row r="34" spans="1:19" hidden="1" x14ac:dyDescent="0.2">
      <c r="A34" s="1" t="s">
        <v>387</v>
      </c>
      <c r="B34" s="3">
        <v>27</v>
      </c>
      <c r="C34" s="3">
        <v>41037</v>
      </c>
      <c r="D34" s="3" t="s">
        <v>333</v>
      </c>
      <c r="E34" s="3" t="s">
        <v>440</v>
      </c>
      <c r="F34" s="3">
        <v>2</v>
      </c>
      <c r="G34" s="3" t="s">
        <v>434</v>
      </c>
      <c r="H34" s="3">
        <v>0</v>
      </c>
      <c r="I34" s="3">
        <v>2</v>
      </c>
      <c r="J34" s="3" t="s">
        <v>324</v>
      </c>
      <c r="K34" s="3"/>
      <c r="L34" s="3">
        <v>3</v>
      </c>
      <c r="M34" s="3">
        <v>30</v>
      </c>
      <c r="N34" s="6" t="s">
        <v>13</v>
      </c>
      <c r="O34" s="6">
        <v>10037</v>
      </c>
      <c r="P34" s="6" t="s">
        <v>16</v>
      </c>
      <c r="Q34" s="6" t="s">
        <v>238</v>
      </c>
      <c r="R34" s="6" t="s">
        <v>122</v>
      </c>
      <c r="S34" s="6" t="s">
        <v>192</v>
      </c>
    </row>
    <row r="35" spans="1:19" hidden="1" x14ac:dyDescent="0.2">
      <c r="A35" s="1" t="s">
        <v>388</v>
      </c>
      <c r="B35" s="3">
        <v>28</v>
      </c>
      <c r="C35" s="3">
        <v>41038</v>
      </c>
      <c r="D35" s="3" t="s">
        <v>333</v>
      </c>
      <c r="E35" s="3" t="s">
        <v>440</v>
      </c>
      <c r="F35" s="3">
        <v>2</v>
      </c>
      <c r="G35" s="3" t="s">
        <v>434</v>
      </c>
      <c r="H35" s="3">
        <v>0</v>
      </c>
      <c r="I35" s="3">
        <v>2</v>
      </c>
      <c r="J35" s="3" t="s">
        <v>325</v>
      </c>
      <c r="K35" s="3"/>
      <c r="L35" s="3">
        <v>3</v>
      </c>
      <c r="M35" s="3">
        <v>30</v>
      </c>
      <c r="N35" s="6" t="s">
        <v>13</v>
      </c>
      <c r="O35" s="6">
        <v>10038</v>
      </c>
      <c r="P35" s="6" t="s">
        <v>16</v>
      </c>
      <c r="Q35" s="6" t="s">
        <v>239</v>
      </c>
      <c r="R35" s="6" t="s">
        <v>123</v>
      </c>
      <c r="S35" s="6" t="s">
        <v>193</v>
      </c>
    </row>
    <row r="36" spans="1:19" hidden="1" x14ac:dyDescent="0.2">
      <c r="A36" s="1" t="s">
        <v>389</v>
      </c>
      <c r="B36" s="3">
        <v>29</v>
      </c>
      <c r="C36" s="3">
        <v>41039</v>
      </c>
      <c r="D36" s="3" t="s">
        <v>333</v>
      </c>
      <c r="E36" s="3" t="s">
        <v>440</v>
      </c>
      <c r="F36" s="3">
        <v>2</v>
      </c>
      <c r="G36" s="3" t="s">
        <v>434</v>
      </c>
      <c r="H36" s="3">
        <v>0</v>
      </c>
      <c r="I36" s="3">
        <v>2</v>
      </c>
      <c r="J36" s="3" t="s">
        <v>326</v>
      </c>
      <c r="K36" s="3"/>
      <c r="L36" s="3">
        <v>3</v>
      </c>
      <c r="M36" s="3">
        <v>30</v>
      </c>
      <c r="N36" s="6" t="s">
        <v>13</v>
      </c>
      <c r="O36" s="6">
        <v>10039</v>
      </c>
      <c r="P36" s="6" t="s">
        <v>14</v>
      </c>
      <c r="Q36" s="6" t="s">
        <v>238</v>
      </c>
      <c r="R36" s="6" t="s">
        <v>124</v>
      </c>
      <c r="S36" s="6" t="s">
        <v>194</v>
      </c>
    </row>
    <row r="37" spans="1:19" hidden="1" x14ac:dyDescent="0.2">
      <c r="A37" s="1" t="s">
        <v>390</v>
      </c>
      <c r="B37" s="3">
        <v>30</v>
      </c>
      <c r="C37" s="3">
        <v>41044</v>
      </c>
      <c r="D37" s="3" t="s">
        <v>333</v>
      </c>
      <c r="E37" s="3" t="s">
        <v>440</v>
      </c>
      <c r="F37" s="3">
        <v>2</v>
      </c>
      <c r="G37" s="3" t="s">
        <v>434</v>
      </c>
      <c r="H37" s="3">
        <v>0</v>
      </c>
      <c r="I37" s="3">
        <v>2</v>
      </c>
      <c r="J37" s="3" t="s">
        <v>327</v>
      </c>
      <c r="K37" s="3"/>
      <c r="L37" s="3">
        <v>3</v>
      </c>
      <c r="M37" s="3">
        <v>30</v>
      </c>
      <c r="N37" s="6" t="s">
        <v>13</v>
      </c>
      <c r="O37" s="6">
        <v>10044</v>
      </c>
      <c r="P37" s="6" t="s">
        <v>12</v>
      </c>
      <c r="Q37" s="6" t="s">
        <v>239</v>
      </c>
      <c r="R37" s="6" t="s">
        <v>125</v>
      </c>
      <c r="S37" s="6" t="s">
        <v>195</v>
      </c>
    </row>
    <row r="38" spans="1:19" hidden="1" x14ac:dyDescent="0.2">
      <c r="A38" s="1" t="s">
        <v>391</v>
      </c>
      <c r="B38" s="3">
        <v>31</v>
      </c>
      <c r="C38" s="3">
        <v>41045</v>
      </c>
      <c r="D38" s="3" t="s">
        <v>333</v>
      </c>
      <c r="E38" s="3" t="s">
        <v>440</v>
      </c>
      <c r="F38" s="3">
        <v>2</v>
      </c>
      <c r="G38" s="3" t="s">
        <v>434</v>
      </c>
      <c r="H38" s="3">
        <v>0</v>
      </c>
      <c r="I38" s="3">
        <v>2</v>
      </c>
      <c r="J38" s="3" t="s">
        <v>328</v>
      </c>
      <c r="K38" s="3"/>
      <c r="L38" s="3">
        <v>3</v>
      </c>
      <c r="M38" s="3">
        <v>30</v>
      </c>
      <c r="N38" s="6" t="s">
        <v>13</v>
      </c>
      <c r="O38" s="6">
        <v>10045</v>
      </c>
      <c r="P38" s="6" t="s">
        <v>12</v>
      </c>
      <c r="Q38" s="6" t="s">
        <v>238</v>
      </c>
      <c r="R38" s="6" t="s">
        <v>126</v>
      </c>
      <c r="S38" s="6" t="s">
        <v>196</v>
      </c>
    </row>
    <row r="39" spans="1:19" hidden="1" x14ac:dyDescent="0.2">
      <c r="A39" s="1" t="s">
        <v>392</v>
      </c>
      <c r="B39" s="3">
        <v>32</v>
      </c>
      <c r="C39" s="3">
        <v>41046</v>
      </c>
      <c r="D39" s="3" t="s">
        <v>333</v>
      </c>
      <c r="E39" s="3" t="s">
        <v>440</v>
      </c>
      <c r="F39" s="3">
        <v>2</v>
      </c>
      <c r="G39" s="3" t="s">
        <v>434</v>
      </c>
      <c r="H39" s="3">
        <v>0</v>
      </c>
      <c r="I39" s="3">
        <v>2</v>
      </c>
      <c r="J39" s="3" t="s">
        <v>329</v>
      </c>
      <c r="K39" s="3"/>
      <c r="L39" s="3">
        <v>3</v>
      </c>
      <c r="M39" s="3">
        <v>30</v>
      </c>
      <c r="N39" s="6" t="s">
        <v>13</v>
      </c>
      <c r="O39" s="6">
        <v>10046</v>
      </c>
      <c r="P39" s="6" t="s">
        <v>15</v>
      </c>
      <c r="Q39" s="6" t="s">
        <v>239</v>
      </c>
      <c r="R39" s="6" t="s">
        <v>127</v>
      </c>
      <c r="S39" s="6" t="s">
        <v>197</v>
      </c>
    </row>
    <row r="40" spans="1:19" hidden="1" x14ac:dyDescent="0.2">
      <c r="A40" s="1" t="s">
        <v>393</v>
      </c>
      <c r="B40" s="3">
        <v>33</v>
      </c>
      <c r="C40" s="3">
        <v>41002</v>
      </c>
      <c r="D40" s="3" t="s">
        <v>296</v>
      </c>
      <c r="E40" s="3" t="s">
        <v>440</v>
      </c>
      <c r="F40" s="3">
        <v>1</v>
      </c>
      <c r="G40" s="3" t="s">
        <v>434</v>
      </c>
      <c r="H40" s="3">
        <v>0</v>
      </c>
      <c r="I40" s="3">
        <v>1</v>
      </c>
      <c r="J40" s="3" t="s">
        <v>298</v>
      </c>
      <c r="K40" s="3"/>
      <c r="L40" s="3">
        <v>3</v>
      </c>
      <c r="M40" s="3">
        <v>30</v>
      </c>
      <c r="N40" s="6" t="s">
        <v>17</v>
      </c>
      <c r="O40" s="6">
        <v>10002</v>
      </c>
      <c r="P40" s="6" t="s">
        <v>12</v>
      </c>
      <c r="Q40" s="6" t="s">
        <v>238</v>
      </c>
      <c r="R40" s="6" t="s">
        <v>128</v>
      </c>
      <c r="S40" s="6" t="s">
        <v>198</v>
      </c>
    </row>
    <row r="41" spans="1:19" x14ac:dyDescent="0.2">
      <c r="A41" s="1" t="s">
        <v>394</v>
      </c>
      <c r="B41" s="3">
        <v>34</v>
      </c>
      <c r="C41" s="3">
        <v>41003</v>
      </c>
      <c r="D41" s="3" t="s">
        <v>296</v>
      </c>
      <c r="E41" s="3" t="s">
        <v>445</v>
      </c>
      <c r="F41" s="3">
        <v>5</v>
      </c>
      <c r="G41" s="3" t="s">
        <v>434</v>
      </c>
      <c r="H41" s="3">
        <v>0</v>
      </c>
      <c r="I41" s="3">
        <v>4</v>
      </c>
      <c r="J41" s="3" t="s">
        <v>339</v>
      </c>
      <c r="K41" s="3">
        <v>0</v>
      </c>
      <c r="L41" s="3">
        <v>5</v>
      </c>
      <c r="M41" s="3">
        <v>200</v>
      </c>
      <c r="N41" s="6" t="s">
        <v>351</v>
      </c>
      <c r="O41" s="6">
        <v>10003</v>
      </c>
      <c r="P41" s="6" t="s">
        <v>12</v>
      </c>
      <c r="Q41" s="6" t="s">
        <v>239</v>
      </c>
      <c r="R41" s="6" t="s">
        <v>129</v>
      </c>
      <c r="S41" s="6" t="s">
        <v>199</v>
      </c>
    </row>
    <row r="42" spans="1:19" x14ac:dyDescent="0.2">
      <c r="A42" s="1" t="s">
        <v>395</v>
      </c>
      <c r="B42" s="3">
        <v>35</v>
      </c>
      <c r="C42" s="3">
        <v>41004</v>
      </c>
      <c r="D42" s="3" t="s">
        <v>296</v>
      </c>
      <c r="E42" s="3" t="s">
        <v>444</v>
      </c>
      <c r="F42" s="3">
        <v>1</v>
      </c>
      <c r="G42" s="3" t="s">
        <v>434</v>
      </c>
      <c r="H42" s="3">
        <v>0</v>
      </c>
      <c r="I42" s="3">
        <v>1</v>
      </c>
      <c r="J42" s="3" t="s">
        <v>340</v>
      </c>
      <c r="K42" s="3">
        <v>1</v>
      </c>
      <c r="L42" s="3">
        <v>5</v>
      </c>
      <c r="M42" s="3">
        <v>200</v>
      </c>
      <c r="N42" s="6" t="s">
        <v>17</v>
      </c>
      <c r="O42" s="6">
        <v>10004</v>
      </c>
      <c r="P42" s="6" t="s">
        <v>15</v>
      </c>
      <c r="Q42" s="6" t="s">
        <v>238</v>
      </c>
      <c r="R42" s="6" t="s">
        <v>130</v>
      </c>
      <c r="S42" s="6" t="s">
        <v>200</v>
      </c>
    </row>
    <row r="43" spans="1:19" x14ac:dyDescent="0.2">
      <c r="A43" s="1" t="s">
        <v>396</v>
      </c>
      <c r="B43" s="3">
        <v>36</v>
      </c>
      <c r="C43" s="3">
        <v>41005</v>
      </c>
      <c r="D43" s="3" t="s">
        <v>296</v>
      </c>
      <c r="E43" s="3" t="s">
        <v>444</v>
      </c>
      <c r="F43" s="3">
        <v>1</v>
      </c>
      <c r="G43" s="3" t="s">
        <v>434</v>
      </c>
      <c r="H43" s="3">
        <v>0</v>
      </c>
      <c r="I43" s="3">
        <v>1</v>
      </c>
      <c r="J43" s="3" t="s">
        <v>335</v>
      </c>
      <c r="K43" s="3">
        <v>1</v>
      </c>
      <c r="L43" s="3">
        <v>5</v>
      </c>
      <c r="M43" s="3">
        <v>200</v>
      </c>
      <c r="N43" s="6" t="s">
        <v>17</v>
      </c>
      <c r="O43" s="6">
        <v>10005</v>
      </c>
      <c r="P43" s="6" t="s">
        <v>12</v>
      </c>
      <c r="Q43" s="6" t="s">
        <v>239</v>
      </c>
      <c r="R43" s="6" t="s">
        <v>131</v>
      </c>
      <c r="S43" s="6" t="s">
        <v>201</v>
      </c>
    </row>
    <row r="44" spans="1:19" hidden="1" x14ac:dyDescent="0.2">
      <c r="A44" s="1" t="s">
        <v>397</v>
      </c>
      <c r="B44" s="3">
        <v>37</v>
      </c>
      <c r="C44" s="3">
        <v>41007</v>
      </c>
      <c r="D44" s="3" t="s">
        <v>296</v>
      </c>
      <c r="E44" s="3" t="s">
        <v>440</v>
      </c>
      <c r="F44" s="3">
        <v>1</v>
      </c>
      <c r="G44" s="3" t="s">
        <v>434</v>
      </c>
      <c r="H44" s="3">
        <v>0</v>
      </c>
      <c r="I44" s="3">
        <v>1</v>
      </c>
      <c r="J44" s="3" t="s">
        <v>298</v>
      </c>
      <c r="K44" s="3"/>
      <c r="L44" s="3">
        <v>3</v>
      </c>
      <c r="M44" s="3">
        <v>30</v>
      </c>
      <c r="N44" s="6" t="s">
        <v>17</v>
      </c>
      <c r="O44" s="6">
        <v>10007</v>
      </c>
      <c r="P44" s="6" t="s">
        <v>14</v>
      </c>
      <c r="Q44" s="6" t="s">
        <v>238</v>
      </c>
      <c r="R44" s="6" t="s">
        <v>132</v>
      </c>
      <c r="S44" s="6" t="s">
        <v>202</v>
      </c>
    </row>
    <row r="45" spans="1:19" hidden="1" x14ac:dyDescent="0.2">
      <c r="A45" s="1" t="s">
        <v>398</v>
      </c>
      <c r="B45" s="3">
        <v>38</v>
      </c>
      <c r="C45" s="3">
        <v>41010</v>
      </c>
      <c r="D45" s="3" t="s">
        <v>296</v>
      </c>
      <c r="E45" s="3" t="s">
        <v>440</v>
      </c>
      <c r="F45" s="3">
        <v>1</v>
      </c>
      <c r="G45" s="3" t="s">
        <v>434</v>
      </c>
      <c r="H45" s="3">
        <v>0</v>
      </c>
      <c r="I45" s="3">
        <v>1</v>
      </c>
      <c r="J45" s="3" t="s">
        <v>298</v>
      </c>
      <c r="K45" s="3"/>
      <c r="L45" s="3">
        <v>3</v>
      </c>
      <c r="M45" s="3">
        <v>30</v>
      </c>
      <c r="N45" s="6" t="s">
        <v>17</v>
      </c>
      <c r="O45" s="6">
        <v>10010</v>
      </c>
      <c r="P45" s="6" t="s">
        <v>14</v>
      </c>
      <c r="Q45" s="6" t="s">
        <v>239</v>
      </c>
      <c r="R45" s="6" t="s">
        <v>133</v>
      </c>
      <c r="S45" s="6" t="s">
        <v>203</v>
      </c>
    </row>
    <row r="46" spans="1:19" x14ac:dyDescent="0.2">
      <c r="A46" s="1" t="s">
        <v>399</v>
      </c>
      <c r="B46" s="3">
        <v>39</v>
      </c>
      <c r="C46" s="3">
        <v>41012</v>
      </c>
      <c r="D46" s="3" t="s">
        <v>296</v>
      </c>
      <c r="E46" s="3" t="s">
        <v>444</v>
      </c>
      <c r="F46" s="3">
        <v>1</v>
      </c>
      <c r="G46" s="3" t="s">
        <v>434</v>
      </c>
      <c r="H46" s="3">
        <v>0</v>
      </c>
      <c r="I46" s="3">
        <v>1</v>
      </c>
      <c r="J46" s="3" t="s">
        <v>342</v>
      </c>
      <c r="K46" s="3">
        <v>1</v>
      </c>
      <c r="L46" s="3">
        <v>5</v>
      </c>
      <c r="M46" s="3">
        <v>200</v>
      </c>
      <c r="N46" s="6" t="s">
        <v>17</v>
      </c>
      <c r="O46" s="6">
        <v>10012</v>
      </c>
      <c r="P46" s="6" t="s">
        <v>14</v>
      </c>
      <c r="Q46" s="6" t="s">
        <v>238</v>
      </c>
      <c r="R46" s="6" t="s">
        <v>134</v>
      </c>
      <c r="S46" s="6" t="s">
        <v>204</v>
      </c>
    </row>
    <row r="47" spans="1:19" x14ac:dyDescent="0.2">
      <c r="A47" s="1" t="s">
        <v>400</v>
      </c>
      <c r="B47" s="3">
        <v>40</v>
      </c>
      <c r="C47" s="3">
        <v>41013</v>
      </c>
      <c r="D47" s="3" t="s">
        <v>296</v>
      </c>
      <c r="E47" s="3" t="s">
        <v>444</v>
      </c>
      <c r="F47" s="3">
        <v>1</v>
      </c>
      <c r="G47" s="3" t="s">
        <v>434</v>
      </c>
      <c r="H47" s="3">
        <v>0</v>
      </c>
      <c r="I47" s="3">
        <v>1</v>
      </c>
      <c r="J47" s="3" t="s">
        <v>336</v>
      </c>
      <c r="K47" s="3">
        <v>1</v>
      </c>
      <c r="L47" s="3">
        <v>5</v>
      </c>
      <c r="M47" s="3">
        <v>200</v>
      </c>
      <c r="N47" s="6" t="s">
        <v>17</v>
      </c>
      <c r="O47" s="6">
        <v>10013</v>
      </c>
      <c r="P47" s="6" t="s">
        <v>16</v>
      </c>
      <c r="Q47" s="6" t="s">
        <v>239</v>
      </c>
      <c r="R47" s="6" t="s">
        <v>135</v>
      </c>
      <c r="S47" s="6" t="s">
        <v>205</v>
      </c>
    </row>
    <row r="48" spans="1:19" hidden="1" x14ac:dyDescent="0.2">
      <c r="A48" s="1" t="s">
        <v>401</v>
      </c>
      <c r="B48" s="3">
        <v>41</v>
      </c>
      <c r="C48" s="3">
        <v>41015</v>
      </c>
      <c r="D48" s="3" t="s">
        <v>296</v>
      </c>
      <c r="E48" s="3" t="s">
        <v>440</v>
      </c>
      <c r="F48" s="3">
        <v>1</v>
      </c>
      <c r="G48" s="3" t="s">
        <v>434</v>
      </c>
      <c r="H48" s="3">
        <v>0</v>
      </c>
      <c r="I48" s="3">
        <v>1</v>
      </c>
      <c r="J48" s="3" t="s">
        <v>298</v>
      </c>
      <c r="K48" s="3"/>
      <c r="L48" s="3">
        <v>3</v>
      </c>
      <c r="M48" s="3">
        <v>30</v>
      </c>
      <c r="N48" s="6" t="s">
        <v>17</v>
      </c>
      <c r="O48" s="6">
        <v>10015</v>
      </c>
      <c r="P48" s="6" t="s">
        <v>14</v>
      </c>
      <c r="Q48" s="6" t="s">
        <v>238</v>
      </c>
      <c r="R48" s="6" t="s">
        <v>136</v>
      </c>
      <c r="S48" s="6" t="s">
        <v>206</v>
      </c>
    </row>
    <row r="49" spans="1:19" hidden="1" x14ac:dyDescent="0.2">
      <c r="A49" s="1" t="s">
        <v>402</v>
      </c>
      <c r="B49" s="3">
        <v>42</v>
      </c>
      <c r="C49" s="3">
        <v>41016</v>
      </c>
      <c r="D49" s="3" t="s">
        <v>296</v>
      </c>
      <c r="E49" s="3" t="s">
        <v>440</v>
      </c>
      <c r="F49" s="3">
        <v>1</v>
      </c>
      <c r="G49" s="3" t="s">
        <v>434</v>
      </c>
      <c r="H49" s="3">
        <v>0</v>
      </c>
      <c r="I49" s="3">
        <v>1</v>
      </c>
      <c r="J49" s="3" t="s">
        <v>298</v>
      </c>
      <c r="K49" s="3"/>
      <c r="L49" s="3">
        <v>3</v>
      </c>
      <c r="M49" s="3">
        <v>30</v>
      </c>
      <c r="N49" s="6" t="s">
        <v>17</v>
      </c>
      <c r="O49" s="6">
        <v>10016</v>
      </c>
      <c r="P49" s="6" t="s">
        <v>15</v>
      </c>
      <c r="Q49" s="6" t="s">
        <v>239</v>
      </c>
      <c r="R49" s="6" t="s">
        <v>137</v>
      </c>
      <c r="S49" s="6" t="s">
        <v>207</v>
      </c>
    </row>
    <row r="50" spans="1:19" hidden="1" x14ac:dyDescent="0.2">
      <c r="A50" s="1" t="s">
        <v>403</v>
      </c>
      <c r="B50" s="3">
        <v>43</v>
      </c>
      <c r="C50" s="3">
        <v>41017</v>
      </c>
      <c r="D50" s="3" t="s">
        <v>296</v>
      </c>
      <c r="E50" s="3" t="s">
        <v>440</v>
      </c>
      <c r="F50" s="3">
        <v>1</v>
      </c>
      <c r="G50" s="3" t="s">
        <v>434</v>
      </c>
      <c r="H50" s="3">
        <v>0</v>
      </c>
      <c r="I50" s="3">
        <v>1</v>
      </c>
      <c r="J50" s="3" t="s">
        <v>350</v>
      </c>
      <c r="K50" s="3">
        <v>0</v>
      </c>
      <c r="L50" s="3">
        <v>5</v>
      </c>
      <c r="M50" s="3">
        <v>30</v>
      </c>
      <c r="N50" s="6" t="s">
        <v>17</v>
      </c>
      <c r="O50" s="6">
        <v>10017</v>
      </c>
      <c r="P50" s="6" t="s">
        <v>15</v>
      </c>
      <c r="Q50" s="6" t="s">
        <v>238</v>
      </c>
      <c r="R50" s="6" t="s">
        <v>138</v>
      </c>
      <c r="S50" s="6" t="s">
        <v>208</v>
      </c>
    </row>
    <row r="51" spans="1:19" hidden="1" x14ac:dyDescent="0.2">
      <c r="A51" s="1" t="s">
        <v>404</v>
      </c>
      <c r="B51" s="3">
        <v>44</v>
      </c>
      <c r="C51" s="3">
        <v>41018</v>
      </c>
      <c r="D51" s="3" t="s">
        <v>296</v>
      </c>
      <c r="E51" s="3" t="s">
        <v>440</v>
      </c>
      <c r="F51" s="3">
        <v>1</v>
      </c>
      <c r="G51" s="3" t="s">
        <v>434</v>
      </c>
      <c r="H51" s="3">
        <v>0</v>
      </c>
      <c r="I51" s="3">
        <v>1</v>
      </c>
      <c r="J51" s="3" t="s">
        <v>298</v>
      </c>
      <c r="K51" s="3"/>
      <c r="L51" s="3">
        <v>3</v>
      </c>
      <c r="M51" s="3">
        <v>30</v>
      </c>
      <c r="N51" s="6" t="s">
        <v>17</v>
      </c>
      <c r="O51" s="6">
        <v>10018</v>
      </c>
      <c r="P51" s="6" t="s">
        <v>12</v>
      </c>
      <c r="Q51" s="6" t="s">
        <v>239</v>
      </c>
      <c r="R51" s="6" t="s">
        <v>139</v>
      </c>
      <c r="S51" s="6" t="s">
        <v>209</v>
      </c>
    </row>
    <row r="52" spans="1:19" hidden="1" x14ac:dyDescent="0.2">
      <c r="A52" s="1" t="s">
        <v>405</v>
      </c>
      <c r="B52" s="3">
        <v>45</v>
      </c>
      <c r="C52" s="3">
        <v>41019</v>
      </c>
      <c r="D52" s="3" t="s">
        <v>296</v>
      </c>
      <c r="E52" s="3" t="s">
        <v>440</v>
      </c>
      <c r="F52" s="3">
        <v>1</v>
      </c>
      <c r="G52" s="3" t="s">
        <v>434</v>
      </c>
      <c r="H52" s="3">
        <v>0</v>
      </c>
      <c r="I52" s="3">
        <v>1</v>
      </c>
      <c r="J52" s="3" t="s">
        <v>298</v>
      </c>
      <c r="K52" s="3"/>
      <c r="L52" s="3">
        <v>3</v>
      </c>
      <c r="M52" s="3">
        <v>30</v>
      </c>
      <c r="N52" s="6" t="s">
        <v>17</v>
      </c>
      <c r="O52" s="6">
        <v>10019</v>
      </c>
      <c r="P52" s="6" t="s">
        <v>16</v>
      </c>
      <c r="Q52" s="6" t="s">
        <v>238</v>
      </c>
      <c r="R52" s="6" t="s">
        <v>140</v>
      </c>
      <c r="S52" s="6" t="s">
        <v>210</v>
      </c>
    </row>
    <row r="53" spans="1:19" hidden="1" x14ac:dyDescent="0.2">
      <c r="A53" s="1" t="s">
        <v>406</v>
      </c>
      <c r="B53" s="3">
        <v>46</v>
      </c>
      <c r="C53" s="3">
        <v>41020</v>
      </c>
      <c r="D53" s="3" t="s">
        <v>296</v>
      </c>
      <c r="E53" s="3" t="s">
        <v>440</v>
      </c>
      <c r="F53" s="3">
        <v>1</v>
      </c>
      <c r="G53" s="3" t="s">
        <v>434</v>
      </c>
      <c r="H53" s="3">
        <v>0</v>
      </c>
      <c r="I53" s="3">
        <v>1</v>
      </c>
      <c r="J53" s="3" t="s">
        <v>298</v>
      </c>
      <c r="K53" s="3"/>
      <c r="L53" s="3">
        <v>3</v>
      </c>
      <c r="M53" s="3">
        <v>30</v>
      </c>
      <c r="N53" s="6" t="s">
        <v>17</v>
      </c>
      <c r="O53" s="6">
        <v>10020</v>
      </c>
      <c r="P53" s="6" t="s">
        <v>12</v>
      </c>
      <c r="Q53" s="6" t="s">
        <v>239</v>
      </c>
      <c r="R53" s="6" t="s">
        <v>141</v>
      </c>
      <c r="S53" s="6" t="s">
        <v>211</v>
      </c>
    </row>
    <row r="54" spans="1:19" hidden="1" x14ac:dyDescent="0.2">
      <c r="A54" s="1" t="s">
        <v>407</v>
      </c>
      <c r="B54" s="3">
        <v>47</v>
      </c>
      <c r="C54" s="3">
        <v>41021</v>
      </c>
      <c r="D54" s="3" t="s">
        <v>296</v>
      </c>
      <c r="E54" s="3" t="s">
        <v>440</v>
      </c>
      <c r="F54" s="3">
        <v>1</v>
      </c>
      <c r="G54" s="3" t="s">
        <v>434</v>
      </c>
      <c r="H54" s="3">
        <v>0</v>
      </c>
      <c r="I54" s="3">
        <v>1</v>
      </c>
      <c r="J54" s="3" t="s">
        <v>337</v>
      </c>
      <c r="K54" s="3"/>
      <c r="L54" s="3">
        <v>5</v>
      </c>
      <c r="M54" s="3">
        <v>30</v>
      </c>
      <c r="N54" s="6" t="s">
        <v>17</v>
      </c>
      <c r="O54" s="6">
        <v>10021</v>
      </c>
      <c r="P54" s="6" t="s">
        <v>15</v>
      </c>
      <c r="Q54" s="6" t="s">
        <v>238</v>
      </c>
      <c r="R54" s="6" t="s">
        <v>142</v>
      </c>
      <c r="S54" s="6" t="s">
        <v>212</v>
      </c>
    </row>
    <row r="55" spans="1:19" hidden="1" x14ac:dyDescent="0.2">
      <c r="A55" s="1" t="s">
        <v>408</v>
      </c>
      <c r="B55" s="3">
        <v>48</v>
      </c>
      <c r="C55" s="3">
        <v>41024</v>
      </c>
      <c r="D55" s="3" t="s">
        <v>296</v>
      </c>
      <c r="E55" s="3" t="s">
        <v>440</v>
      </c>
      <c r="F55" s="3">
        <v>5</v>
      </c>
      <c r="G55" s="3" t="s">
        <v>434</v>
      </c>
      <c r="H55" s="3">
        <v>0</v>
      </c>
      <c r="I55" s="3">
        <v>4</v>
      </c>
      <c r="J55" s="3" t="s">
        <v>356</v>
      </c>
      <c r="K55" s="3">
        <v>0</v>
      </c>
      <c r="L55" s="3">
        <v>5</v>
      </c>
      <c r="M55" s="3">
        <v>30</v>
      </c>
      <c r="N55" s="6" t="s">
        <v>351</v>
      </c>
      <c r="O55" s="6">
        <v>10024</v>
      </c>
      <c r="P55" s="6" t="s">
        <v>16</v>
      </c>
      <c r="Q55" s="6" t="s">
        <v>239</v>
      </c>
      <c r="R55" s="6" t="s">
        <v>143</v>
      </c>
      <c r="S55" s="6" t="s">
        <v>213</v>
      </c>
    </row>
    <row r="56" spans="1:19" x14ac:dyDescent="0.2">
      <c r="A56" s="1" t="s">
        <v>409</v>
      </c>
      <c r="B56" s="3">
        <v>49</v>
      </c>
      <c r="C56" s="3">
        <v>41033</v>
      </c>
      <c r="D56" s="3" t="s">
        <v>296</v>
      </c>
      <c r="E56" s="3" t="s">
        <v>444</v>
      </c>
      <c r="F56" s="3">
        <v>1</v>
      </c>
      <c r="G56" s="3" t="s">
        <v>434</v>
      </c>
      <c r="H56" s="3">
        <v>0</v>
      </c>
      <c r="I56" s="3">
        <v>1</v>
      </c>
      <c r="J56" s="3" t="s">
        <v>338</v>
      </c>
      <c r="K56" s="3">
        <v>1</v>
      </c>
      <c r="L56" s="3">
        <v>5</v>
      </c>
      <c r="M56" s="3">
        <v>200</v>
      </c>
      <c r="N56" s="6" t="s">
        <v>17</v>
      </c>
      <c r="O56" s="6">
        <v>10033</v>
      </c>
      <c r="P56" s="6" t="s">
        <v>14</v>
      </c>
      <c r="Q56" s="6" t="s">
        <v>238</v>
      </c>
      <c r="R56" s="6" t="s">
        <v>144</v>
      </c>
      <c r="S56" s="6" t="s">
        <v>214</v>
      </c>
    </row>
    <row r="57" spans="1:19" hidden="1" x14ac:dyDescent="0.2">
      <c r="A57" s="1" t="s">
        <v>410</v>
      </c>
      <c r="B57" s="3">
        <v>50</v>
      </c>
      <c r="C57" s="3">
        <v>41042</v>
      </c>
      <c r="D57" s="3" t="s">
        <v>296</v>
      </c>
      <c r="E57" s="3" t="s">
        <v>440</v>
      </c>
      <c r="F57" s="3">
        <v>1</v>
      </c>
      <c r="G57" s="3" t="s">
        <v>434</v>
      </c>
      <c r="H57" s="3">
        <v>0</v>
      </c>
      <c r="I57" s="3">
        <v>1</v>
      </c>
      <c r="J57" s="3" t="s">
        <v>298</v>
      </c>
      <c r="K57" s="3"/>
      <c r="L57" s="3">
        <v>3</v>
      </c>
      <c r="M57" s="3">
        <v>30</v>
      </c>
      <c r="N57" s="6" t="s">
        <v>17</v>
      </c>
      <c r="O57" s="6">
        <v>10042</v>
      </c>
      <c r="P57" s="6" t="s">
        <v>16</v>
      </c>
      <c r="Q57" s="6" t="s">
        <v>239</v>
      </c>
      <c r="R57" s="6" t="s">
        <v>145</v>
      </c>
      <c r="S57" s="6" t="s">
        <v>215</v>
      </c>
    </row>
    <row r="58" spans="1:19" hidden="1" x14ac:dyDescent="0.2">
      <c r="A58" s="1" t="s">
        <v>411</v>
      </c>
      <c r="B58" s="3">
        <v>51</v>
      </c>
      <c r="C58" s="3">
        <v>41043</v>
      </c>
      <c r="D58" s="3" t="s">
        <v>296</v>
      </c>
      <c r="E58" s="3" t="s">
        <v>440</v>
      </c>
      <c r="F58" s="3">
        <v>1</v>
      </c>
      <c r="G58" s="3" t="s">
        <v>434</v>
      </c>
      <c r="H58" s="3">
        <v>0</v>
      </c>
      <c r="I58" s="3">
        <v>1</v>
      </c>
      <c r="J58" s="3" t="s">
        <v>298</v>
      </c>
      <c r="K58" s="3"/>
      <c r="L58" s="3">
        <v>3</v>
      </c>
      <c r="M58" s="3">
        <v>30</v>
      </c>
      <c r="N58" s="6" t="s">
        <v>17</v>
      </c>
      <c r="O58" s="6">
        <v>10043</v>
      </c>
      <c r="P58" s="6" t="s">
        <v>16</v>
      </c>
      <c r="Q58" s="6" t="s">
        <v>238</v>
      </c>
      <c r="R58" s="6" t="s">
        <v>146</v>
      </c>
      <c r="S58" s="6" t="s">
        <v>216</v>
      </c>
    </row>
    <row r="59" spans="1:19" hidden="1" x14ac:dyDescent="0.2">
      <c r="A59" s="1" t="s">
        <v>412</v>
      </c>
      <c r="B59" s="3">
        <v>52</v>
      </c>
      <c r="C59" s="3">
        <v>41075</v>
      </c>
      <c r="D59" s="3" t="s">
        <v>296</v>
      </c>
      <c r="E59" s="3" t="s">
        <v>440</v>
      </c>
      <c r="F59" s="3">
        <v>1</v>
      </c>
      <c r="G59" s="3" t="s">
        <v>434</v>
      </c>
      <c r="H59" s="3">
        <v>0</v>
      </c>
      <c r="I59" s="3">
        <v>1</v>
      </c>
      <c r="J59" s="3" t="s">
        <v>298</v>
      </c>
      <c r="K59" s="3"/>
      <c r="L59" s="3">
        <v>3</v>
      </c>
      <c r="M59" s="3">
        <v>30</v>
      </c>
      <c r="N59" s="6" t="s">
        <v>17</v>
      </c>
      <c r="O59" s="6">
        <v>10087</v>
      </c>
      <c r="P59" s="6" t="s">
        <v>15</v>
      </c>
      <c r="Q59" s="6" t="s">
        <v>239</v>
      </c>
      <c r="R59" s="6" t="s">
        <v>147</v>
      </c>
      <c r="S59" s="6" t="s">
        <v>217</v>
      </c>
    </row>
    <row r="60" spans="1:19" hidden="1" x14ac:dyDescent="0.2">
      <c r="A60" s="1" t="s">
        <v>413</v>
      </c>
      <c r="B60" s="1">
        <v>53</v>
      </c>
      <c r="C60" s="1">
        <v>41001</v>
      </c>
      <c r="D60" s="3" t="s">
        <v>296</v>
      </c>
      <c r="E60" s="3" t="s">
        <v>440</v>
      </c>
      <c r="F60" s="3">
        <v>1</v>
      </c>
      <c r="G60" s="3" t="s">
        <v>434</v>
      </c>
      <c r="H60" s="3">
        <v>0</v>
      </c>
      <c r="I60" s="3">
        <v>1</v>
      </c>
      <c r="J60" s="3" t="s">
        <v>298</v>
      </c>
      <c r="K60" s="3"/>
      <c r="L60" s="3">
        <v>3</v>
      </c>
      <c r="M60" s="3">
        <v>30</v>
      </c>
      <c r="N60" s="6" t="s">
        <v>17</v>
      </c>
      <c r="O60" s="6">
        <v>10001</v>
      </c>
      <c r="P60" s="6" t="s">
        <v>15</v>
      </c>
      <c r="Q60" s="6" t="s">
        <v>238</v>
      </c>
      <c r="R60" s="6" t="s">
        <v>148</v>
      </c>
      <c r="S60" s="6" t="s">
        <v>218</v>
      </c>
    </row>
    <row r="61" spans="1:19" hidden="1" x14ac:dyDescent="0.2">
      <c r="A61" s="1" t="s">
        <v>414</v>
      </c>
      <c r="B61" s="1">
        <v>54</v>
      </c>
      <c r="C61" s="1">
        <v>41006</v>
      </c>
      <c r="D61" s="3" t="s">
        <v>296</v>
      </c>
      <c r="E61" s="3" t="s">
        <v>440</v>
      </c>
      <c r="F61" s="3">
        <v>1</v>
      </c>
      <c r="G61" s="3" t="s">
        <v>434</v>
      </c>
      <c r="H61" s="3">
        <v>0</v>
      </c>
      <c r="I61" s="3">
        <v>1</v>
      </c>
      <c r="J61" s="3" t="s">
        <v>298</v>
      </c>
      <c r="K61" s="3"/>
      <c r="L61" s="3">
        <v>3</v>
      </c>
      <c r="M61" s="3">
        <v>30</v>
      </c>
      <c r="N61" s="6" t="s">
        <v>17</v>
      </c>
      <c r="O61" s="6">
        <v>10006</v>
      </c>
      <c r="P61" s="6" t="s">
        <v>12</v>
      </c>
      <c r="Q61" s="6" t="s">
        <v>239</v>
      </c>
      <c r="R61" s="6" t="s">
        <v>149</v>
      </c>
      <c r="S61" s="6" t="s">
        <v>219</v>
      </c>
    </row>
    <row r="62" spans="1:19" hidden="1" x14ac:dyDescent="0.2">
      <c r="A62" s="1" t="s">
        <v>415</v>
      </c>
      <c r="B62" s="1">
        <v>55</v>
      </c>
      <c r="C62" s="1">
        <v>41008</v>
      </c>
      <c r="D62" s="3" t="s">
        <v>296</v>
      </c>
      <c r="E62" s="3" t="s">
        <v>440</v>
      </c>
      <c r="F62" s="3">
        <v>1</v>
      </c>
      <c r="G62" s="3" t="s">
        <v>434</v>
      </c>
      <c r="H62" s="3">
        <v>0</v>
      </c>
      <c r="I62" s="3">
        <v>1</v>
      </c>
      <c r="J62" s="3" t="s">
        <v>298</v>
      </c>
      <c r="K62" s="3"/>
      <c r="L62" s="3">
        <v>3</v>
      </c>
      <c r="M62" s="3">
        <v>30</v>
      </c>
      <c r="N62" s="6" t="s">
        <v>17</v>
      </c>
      <c r="O62" s="6">
        <v>10008</v>
      </c>
      <c r="P62" s="6" t="s">
        <v>12</v>
      </c>
      <c r="Q62" s="6" t="s">
        <v>238</v>
      </c>
      <c r="R62" s="6" t="s">
        <v>150</v>
      </c>
      <c r="S62" s="6" t="s">
        <v>220</v>
      </c>
    </row>
    <row r="63" spans="1:19" hidden="1" x14ac:dyDescent="0.2">
      <c r="A63" s="1" t="s">
        <v>416</v>
      </c>
      <c r="B63" s="1">
        <v>56</v>
      </c>
      <c r="C63" s="1">
        <v>41009</v>
      </c>
      <c r="D63" s="3" t="s">
        <v>296</v>
      </c>
      <c r="E63" s="3" t="s">
        <v>440</v>
      </c>
      <c r="F63" s="3">
        <v>1</v>
      </c>
      <c r="G63" s="3" t="s">
        <v>434</v>
      </c>
      <c r="H63" s="3">
        <v>0</v>
      </c>
      <c r="I63" s="3">
        <v>1</v>
      </c>
      <c r="J63" s="3" t="s">
        <v>298</v>
      </c>
      <c r="K63" s="3"/>
      <c r="L63" s="3">
        <v>3</v>
      </c>
      <c r="M63" s="3">
        <v>30</v>
      </c>
      <c r="N63" s="6" t="s">
        <v>17</v>
      </c>
      <c r="O63" s="6">
        <v>10009</v>
      </c>
      <c r="P63" s="6" t="s">
        <v>15</v>
      </c>
      <c r="Q63" s="6" t="s">
        <v>239</v>
      </c>
      <c r="R63" s="6" t="s">
        <v>151</v>
      </c>
      <c r="S63" s="6" t="s">
        <v>221</v>
      </c>
    </row>
    <row r="64" spans="1:19" hidden="1" x14ac:dyDescent="0.2">
      <c r="A64" s="1" t="s">
        <v>417</v>
      </c>
      <c r="B64" s="1">
        <v>57</v>
      </c>
      <c r="C64" s="1">
        <v>41011</v>
      </c>
      <c r="D64" s="3" t="s">
        <v>296</v>
      </c>
      <c r="E64" s="3" t="s">
        <v>440</v>
      </c>
      <c r="F64" s="3">
        <v>1</v>
      </c>
      <c r="G64" s="3" t="s">
        <v>434</v>
      </c>
      <c r="H64" s="3">
        <v>0</v>
      </c>
      <c r="I64" s="3">
        <v>1</v>
      </c>
      <c r="J64" s="3" t="s">
        <v>330</v>
      </c>
      <c r="K64" s="3"/>
      <c r="L64" s="3">
        <v>3</v>
      </c>
      <c r="M64" s="3">
        <v>30</v>
      </c>
      <c r="N64" s="6" t="s">
        <v>17</v>
      </c>
      <c r="O64" s="6">
        <v>10011</v>
      </c>
      <c r="P64" s="6" t="s">
        <v>12</v>
      </c>
      <c r="Q64" s="6" t="s">
        <v>238</v>
      </c>
      <c r="R64" s="6" t="s">
        <v>152</v>
      </c>
      <c r="S64" s="6" t="s">
        <v>222</v>
      </c>
    </row>
    <row r="65" spans="1:19" hidden="1" x14ac:dyDescent="0.2">
      <c r="A65" s="1" t="s">
        <v>418</v>
      </c>
      <c r="B65" s="1">
        <v>58</v>
      </c>
      <c r="C65" s="1">
        <v>41014</v>
      </c>
      <c r="D65" s="3" t="s">
        <v>296</v>
      </c>
      <c r="E65" s="3" t="s">
        <v>440</v>
      </c>
      <c r="F65" s="3">
        <v>1</v>
      </c>
      <c r="G65" s="3" t="s">
        <v>434</v>
      </c>
      <c r="H65" s="3">
        <v>0</v>
      </c>
      <c r="I65" s="3">
        <v>1</v>
      </c>
      <c r="J65" s="3" t="s">
        <v>349</v>
      </c>
      <c r="K65" s="3">
        <v>0</v>
      </c>
      <c r="L65" s="3">
        <v>5</v>
      </c>
      <c r="M65" s="3">
        <v>30</v>
      </c>
      <c r="N65" s="6" t="s">
        <v>17</v>
      </c>
      <c r="O65" s="6">
        <v>10014</v>
      </c>
      <c r="P65" s="6" t="s">
        <v>15</v>
      </c>
      <c r="Q65" s="6" t="s">
        <v>239</v>
      </c>
      <c r="R65" s="6" t="s">
        <v>153</v>
      </c>
      <c r="S65" s="6" t="s">
        <v>223</v>
      </c>
    </row>
    <row r="66" spans="1:19" hidden="1" x14ac:dyDescent="0.2">
      <c r="A66" s="1" t="s">
        <v>419</v>
      </c>
      <c r="B66" s="1">
        <v>59</v>
      </c>
      <c r="C66" s="1">
        <v>41022</v>
      </c>
      <c r="D66" s="3" t="s">
        <v>296</v>
      </c>
      <c r="E66" s="3" t="s">
        <v>440</v>
      </c>
      <c r="F66" s="3">
        <v>1</v>
      </c>
      <c r="G66" s="3" t="s">
        <v>434</v>
      </c>
      <c r="H66" s="3">
        <v>0</v>
      </c>
      <c r="I66" s="3">
        <v>1</v>
      </c>
      <c r="J66" s="3" t="s">
        <v>298</v>
      </c>
      <c r="K66" s="3"/>
      <c r="L66" s="3">
        <v>3</v>
      </c>
      <c r="M66" s="3">
        <v>30</v>
      </c>
      <c r="N66" s="6" t="s">
        <v>17</v>
      </c>
      <c r="O66" s="6">
        <v>10022</v>
      </c>
      <c r="P66" s="6" t="s">
        <v>14</v>
      </c>
      <c r="Q66" s="6" t="s">
        <v>238</v>
      </c>
      <c r="R66" s="6" t="s">
        <v>154</v>
      </c>
      <c r="S66" s="6" t="s">
        <v>224</v>
      </c>
    </row>
    <row r="67" spans="1:19" x14ac:dyDescent="0.2">
      <c r="A67" s="1" t="s">
        <v>420</v>
      </c>
      <c r="B67" s="1">
        <v>60</v>
      </c>
      <c r="C67" s="1">
        <v>41023</v>
      </c>
      <c r="D67" s="3" t="s">
        <v>296</v>
      </c>
      <c r="E67" s="3" t="s">
        <v>445</v>
      </c>
      <c r="F67" s="3">
        <v>5</v>
      </c>
      <c r="G67" s="3" t="s">
        <v>434</v>
      </c>
      <c r="H67" s="3">
        <v>0</v>
      </c>
      <c r="I67" s="3">
        <v>4</v>
      </c>
      <c r="J67" s="3" t="s">
        <v>352</v>
      </c>
      <c r="K67" s="3">
        <v>1</v>
      </c>
      <c r="L67" s="3">
        <v>5</v>
      </c>
      <c r="M67" s="3">
        <v>200</v>
      </c>
      <c r="N67" s="6" t="s">
        <v>351</v>
      </c>
      <c r="O67" s="6">
        <v>10023</v>
      </c>
      <c r="P67" s="6" t="s">
        <v>14</v>
      </c>
      <c r="Q67" s="6" t="s">
        <v>239</v>
      </c>
      <c r="R67" s="6" t="s">
        <v>155</v>
      </c>
      <c r="S67" s="6" t="s">
        <v>225</v>
      </c>
    </row>
    <row r="68" spans="1:19" hidden="1" x14ac:dyDescent="0.2">
      <c r="A68" s="1" t="s">
        <v>421</v>
      </c>
      <c r="B68" s="1">
        <v>61</v>
      </c>
      <c r="C68" s="1">
        <v>41026</v>
      </c>
      <c r="D68" s="3" t="s">
        <v>296</v>
      </c>
      <c r="E68" s="3" t="s">
        <v>440</v>
      </c>
      <c r="F68" s="3">
        <v>1</v>
      </c>
      <c r="G68" s="3" t="s">
        <v>434</v>
      </c>
      <c r="H68" s="3">
        <v>0</v>
      </c>
      <c r="I68" s="3">
        <v>1</v>
      </c>
      <c r="J68" s="3" t="s">
        <v>298</v>
      </c>
      <c r="K68" s="3"/>
      <c r="L68" s="3">
        <v>3</v>
      </c>
      <c r="M68" s="3">
        <v>30</v>
      </c>
      <c r="N68" s="6" t="s">
        <v>17</v>
      </c>
      <c r="O68" s="6">
        <v>10026</v>
      </c>
      <c r="P68" s="6" t="s">
        <v>16</v>
      </c>
      <c r="Q68" s="6" t="s">
        <v>238</v>
      </c>
      <c r="R68" s="6" t="s">
        <v>156</v>
      </c>
      <c r="S68" s="6" t="s">
        <v>226</v>
      </c>
    </row>
    <row r="69" spans="1:19" x14ac:dyDescent="0.2">
      <c r="A69" s="1" t="s">
        <v>422</v>
      </c>
      <c r="B69" s="1">
        <v>62</v>
      </c>
      <c r="C69" s="1">
        <v>41040</v>
      </c>
      <c r="D69" s="3" t="s">
        <v>296</v>
      </c>
      <c r="E69" s="3" t="s">
        <v>445</v>
      </c>
      <c r="F69" s="3">
        <v>5</v>
      </c>
      <c r="G69" s="3" t="s">
        <v>434</v>
      </c>
      <c r="H69" s="3">
        <v>0</v>
      </c>
      <c r="I69" s="3">
        <v>4</v>
      </c>
      <c r="J69" s="3" t="s">
        <v>354</v>
      </c>
      <c r="K69" s="3">
        <v>1</v>
      </c>
      <c r="L69" s="3">
        <v>5</v>
      </c>
      <c r="M69" s="3">
        <v>200</v>
      </c>
      <c r="N69" s="6" t="s">
        <v>353</v>
      </c>
      <c r="O69" s="6">
        <v>10040</v>
      </c>
      <c r="P69" s="6" t="s">
        <v>15</v>
      </c>
      <c r="Q69" s="6" t="s">
        <v>239</v>
      </c>
      <c r="R69" s="6" t="s">
        <v>157</v>
      </c>
      <c r="S69" s="6" t="s">
        <v>227</v>
      </c>
    </row>
    <row r="70" spans="1:19" hidden="1" x14ac:dyDescent="0.2">
      <c r="A70" s="1" t="s">
        <v>423</v>
      </c>
      <c r="B70" s="3">
        <v>63</v>
      </c>
      <c r="C70" s="3">
        <v>41041</v>
      </c>
      <c r="D70" s="3" t="s">
        <v>296</v>
      </c>
      <c r="E70" s="3" t="s">
        <v>440</v>
      </c>
      <c r="F70" s="3">
        <v>1</v>
      </c>
      <c r="G70" s="3" t="s">
        <v>434</v>
      </c>
      <c r="H70" s="3">
        <v>0</v>
      </c>
      <c r="I70" s="3">
        <v>1</v>
      </c>
      <c r="J70" s="3" t="s">
        <v>341</v>
      </c>
      <c r="K70" s="3">
        <v>0</v>
      </c>
      <c r="L70" s="3">
        <v>5</v>
      </c>
      <c r="M70" s="3">
        <v>30</v>
      </c>
      <c r="N70" s="6" t="s">
        <v>17</v>
      </c>
      <c r="O70" s="6">
        <v>10041</v>
      </c>
      <c r="P70" s="6" t="s">
        <v>16</v>
      </c>
      <c r="Q70" s="6" t="s">
        <v>238</v>
      </c>
      <c r="R70" s="6" t="s">
        <v>158</v>
      </c>
      <c r="S70" s="6" t="s">
        <v>228</v>
      </c>
    </row>
    <row r="71" spans="1:19" hidden="1" x14ac:dyDescent="0.2">
      <c r="A71" s="1" t="s">
        <v>424</v>
      </c>
      <c r="B71" s="1">
        <v>64</v>
      </c>
      <c r="C71" s="1">
        <v>41073</v>
      </c>
      <c r="D71" s="3" t="s">
        <v>296</v>
      </c>
      <c r="E71" s="3" t="s">
        <v>440</v>
      </c>
      <c r="F71" s="3">
        <v>1</v>
      </c>
      <c r="G71" s="3" t="s">
        <v>434</v>
      </c>
      <c r="H71" s="3">
        <v>0</v>
      </c>
      <c r="I71" s="3">
        <v>1</v>
      </c>
      <c r="J71" s="3" t="s">
        <v>298</v>
      </c>
      <c r="K71" s="3"/>
      <c r="L71" s="3">
        <v>3</v>
      </c>
      <c r="M71" s="3">
        <v>30</v>
      </c>
      <c r="N71" s="6" t="s">
        <v>17</v>
      </c>
      <c r="O71" s="6">
        <v>10085</v>
      </c>
      <c r="P71" s="6" t="s">
        <v>12</v>
      </c>
      <c r="Q71" s="6" t="s">
        <v>239</v>
      </c>
      <c r="R71" s="6" t="s">
        <v>159</v>
      </c>
      <c r="S71" s="6" t="s">
        <v>229</v>
      </c>
    </row>
    <row r="72" spans="1:19" x14ac:dyDescent="0.2">
      <c r="A72" s="1" t="s">
        <v>425</v>
      </c>
      <c r="B72" s="1">
        <v>65</v>
      </c>
      <c r="C72" s="1">
        <v>41074</v>
      </c>
      <c r="D72" s="3" t="s">
        <v>296</v>
      </c>
      <c r="E72" s="3" t="s">
        <v>445</v>
      </c>
      <c r="F72" s="3">
        <v>5</v>
      </c>
      <c r="G72" s="3" t="s">
        <v>434</v>
      </c>
      <c r="H72" s="3">
        <v>0</v>
      </c>
      <c r="I72" s="3">
        <v>4</v>
      </c>
      <c r="J72" s="3" t="s">
        <v>355</v>
      </c>
      <c r="K72" s="3">
        <v>1</v>
      </c>
      <c r="L72" s="3">
        <v>5</v>
      </c>
      <c r="M72" s="3">
        <v>200</v>
      </c>
      <c r="N72" s="6" t="s">
        <v>353</v>
      </c>
      <c r="O72" s="6">
        <v>10086</v>
      </c>
      <c r="P72" s="6" t="s">
        <v>14</v>
      </c>
      <c r="Q72" s="6" t="s">
        <v>238</v>
      </c>
      <c r="R72" s="6" t="s">
        <v>160</v>
      </c>
      <c r="S72" s="6" t="s">
        <v>230</v>
      </c>
    </row>
    <row r="73" spans="1:19" hidden="1" x14ac:dyDescent="0.2">
      <c r="A73" s="1" t="s">
        <v>426</v>
      </c>
      <c r="B73" s="1">
        <v>66</v>
      </c>
      <c r="C73" s="1">
        <v>41076</v>
      </c>
      <c r="D73" s="3" t="s">
        <v>296</v>
      </c>
      <c r="E73" s="3" t="s">
        <v>440</v>
      </c>
      <c r="F73" s="3">
        <v>1</v>
      </c>
      <c r="G73" s="3" t="s">
        <v>434</v>
      </c>
      <c r="H73" s="3">
        <v>0</v>
      </c>
      <c r="I73" s="3">
        <v>1</v>
      </c>
      <c r="J73" s="3" t="s">
        <v>298</v>
      </c>
      <c r="K73" s="3"/>
      <c r="L73" s="3">
        <v>3</v>
      </c>
      <c r="M73" s="3">
        <v>30</v>
      </c>
      <c r="N73" s="6" t="s">
        <v>17</v>
      </c>
      <c r="O73" s="6">
        <v>10088</v>
      </c>
      <c r="P73" s="6" t="s">
        <v>16</v>
      </c>
      <c r="Q73" s="6" t="s">
        <v>239</v>
      </c>
      <c r="R73" s="6" t="s">
        <v>161</v>
      </c>
      <c r="S73" s="6" t="s">
        <v>231</v>
      </c>
    </row>
    <row r="74" spans="1:19" hidden="1" x14ac:dyDescent="0.2">
      <c r="A74" s="1" t="s">
        <v>427</v>
      </c>
      <c r="B74" s="1">
        <v>67</v>
      </c>
      <c r="C74" s="1">
        <v>41077</v>
      </c>
      <c r="D74" s="3" t="s">
        <v>296</v>
      </c>
      <c r="E74" s="3" t="s">
        <v>440</v>
      </c>
      <c r="F74" s="3">
        <v>1</v>
      </c>
      <c r="G74" s="3" t="s">
        <v>434</v>
      </c>
      <c r="H74" s="3">
        <v>0</v>
      </c>
      <c r="I74" s="3">
        <v>1</v>
      </c>
      <c r="J74" s="3" t="s">
        <v>298</v>
      </c>
      <c r="K74" s="3"/>
      <c r="L74" s="3">
        <v>3</v>
      </c>
      <c r="M74" s="3">
        <v>30</v>
      </c>
      <c r="N74" s="6" t="s">
        <v>17</v>
      </c>
      <c r="O74" s="6">
        <v>10089</v>
      </c>
      <c r="P74" s="6" t="s">
        <v>14</v>
      </c>
      <c r="Q74" s="6" t="s">
        <v>238</v>
      </c>
      <c r="R74" s="6" t="s">
        <v>162</v>
      </c>
      <c r="S74" s="6" t="s">
        <v>232</v>
      </c>
    </row>
    <row r="75" spans="1:19" hidden="1" x14ac:dyDescent="0.2">
      <c r="A75" s="1" t="s">
        <v>428</v>
      </c>
      <c r="B75" s="1">
        <v>68</v>
      </c>
      <c r="C75" s="1">
        <v>41078</v>
      </c>
      <c r="D75" s="3" t="s">
        <v>296</v>
      </c>
      <c r="E75" s="3" t="s">
        <v>440</v>
      </c>
      <c r="F75" s="3">
        <v>1</v>
      </c>
      <c r="G75" s="3" t="s">
        <v>434</v>
      </c>
      <c r="H75" s="3">
        <v>0</v>
      </c>
      <c r="I75" s="3">
        <v>1</v>
      </c>
      <c r="J75" s="3" t="s">
        <v>298</v>
      </c>
      <c r="K75" s="3"/>
      <c r="L75" s="3">
        <v>3</v>
      </c>
      <c r="M75" s="3">
        <v>30</v>
      </c>
      <c r="N75" s="6" t="s">
        <v>17</v>
      </c>
      <c r="O75" s="6">
        <v>10090</v>
      </c>
      <c r="P75" s="6" t="s">
        <v>16</v>
      </c>
      <c r="Q75" s="6" t="s">
        <v>239</v>
      </c>
      <c r="R75" s="6" t="s">
        <v>163</v>
      </c>
      <c r="S75" s="6" t="s">
        <v>233</v>
      </c>
    </row>
    <row r="76" spans="1:19" hidden="1" x14ac:dyDescent="0.2">
      <c r="A76" s="1" t="s">
        <v>429</v>
      </c>
      <c r="B76" s="1">
        <v>69</v>
      </c>
      <c r="C76" s="1">
        <v>41091</v>
      </c>
      <c r="D76" s="3" t="s">
        <v>296</v>
      </c>
      <c r="E76" s="3" t="s">
        <v>440</v>
      </c>
      <c r="F76" s="3">
        <v>1</v>
      </c>
      <c r="G76" s="3" t="s">
        <v>434</v>
      </c>
      <c r="H76" s="3">
        <v>0</v>
      </c>
      <c r="I76" s="3">
        <v>1</v>
      </c>
      <c r="J76" s="3" t="s">
        <v>298</v>
      </c>
      <c r="K76" s="3"/>
      <c r="L76" s="3">
        <v>3</v>
      </c>
      <c r="M76" s="3">
        <v>30</v>
      </c>
      <c r="N76" s="6" t="s">
        <v>17</v>
      </c>
      <c r="O76" s="6">
        <v>10091</v>
      </c>
      <c r="P76" s="6" t="s">
        <v>12</v>
      </c>
      <c r="Q76" s="6" t="s">
        <v>238</v>
      </c>
      <c r="R76" s="6" t="s">
        <v>164</v>
      </c>
      <c r="S76" s="6" t="s">
        <v>234</v>
      </c>
    </row>
    <row r="77" spans="1:19" hidden="1" x14ac:dyDescent="0.2">
      <c r="A77" s="1" t="s">
        <v>430</v>
      </c>
      <c r="B77" s="1">
        <v>70</v>
      </c>
      <c r="C77" s="1">
        <v>41092</v>
      </c>
      <c r="D77" s="3" t="s">
        <v>296</v>
      </c>
      <c r="E77" s="3" t="s">
        <v>441</v>
      </c>
      <c r="F77" s="3">
        <v>1</v>
      </c>
      <c r="G77" s="3" t="s">
        <v>434</v>
      </c>
      <c r="H77" s="3">
        <v>0</v>
      </c>
      <c r="I77" s="3">
        <v>1</v>
      </c>
      <c r="J77" s="10" t="s">
        <v>298</v>
      </c>
      <c r="K77" s="10"/>
      <c r="L77" s="3">
        <v>3</v>
      </c>
      <c r="M77" s="3">
        <v>30</v>
      </c>
      <c r="N77" s="11" t="s">
        <v>17</v>
      </c>
      <c r="O77" s="11">
        <v>10092</v>
      </c>
      <c r="P77" s="11" t="s">
        <v>14</v>
      </c>
      <c r="Q77" s="11" t="s">
        <v>239</v>
      </c>
      <c r="R77" s="11" t="s">
        <v>165</v>
      </c>
      <c r="S77" s="11" t="s">
        <v>235</v>
      </c>
    </row>
    <row r="78" spans="1:19" hidden="1" x14ac:dyDescent="0.3">
      <c r="A78" s="1" t="s">
        <v>431</v>
      </c>
      <c r="B78" s="1">
        <v>71</v>
      </c>
      <c r="C78" s="3">
        <v>41100</v>
      </c>
      <c r="D78" s="3" t="s">
        <v>247</v>
      </c>
      <c r="E78" s="3" t="s">
        <v>442</v>
      </c>
      <c r="F78" s="3">
        <v>4</v>
      </c>
      <c r="G78" s="3" t="s">
        <v>436</v>
      </c>
      <c r="H78" s="3">
        <v>0</v>
      </c>
      <c r="I78" s="3">
        <v>1</v>
      </c>
      <c r="J78" s="12">
        <v>210001</v>
      </c>
      <c r="K78" s="3"/>
      <c r="L78" s="3">
        <v>3</v>
      </c>
      <c r="M78" s="3">
        <v>30</v>
      </c>
      <c r="N78" s="6" t="s">
        <v>17</v>
      </c>
      <c r="O78" s="6">
        <v>10026</v>
      </c>
      <c r="P78" s="6" t="s">
        <v>16</v>
      </c>
      <c r="Q78" s="6" t="s">
        <v>238</v>
      </c>
      <c r="R78" s="6" t="s">
        <v>156</v>
      </c>
      <c r="S78" s="6" t="s">
        <v>226</v>
      </c>
    </row>
    <row r="79" spans="1:19" hidden="1" x14ac:dyDescent="0.3">
      <c r="A79" s="1" t="s">
        <v>432</v>
      </c>
      <c r="B79" s="1">
        <v>72</v>
      </c>
      <c r="C79" s="3">
        <v>41101</v>
      </c>
      <c r="D79" s="3" t="s">
        <v>249</v>
      </c>
      <c r="E79" s="3" t="s">
        <v>442</v>
      </c>
      <c r="F79" s="3">
        <v>4</v>
      </c>
      <c r="G79" s="3" t="s">
        <v>436</v>
      </c>
      <c r="H79" s="3">
        <v>0</v>
      </c>
      <c r="I79" s="3">
        <v>3</v>
      </c>
      <c r="J79" s="9">
        <v>210002</v>
      </c>
      <c r="K79" s="3"/>
      <c r="L79" s="3">
        <v>3</v>
      </c>
      <c r="M79" s="3">
        <v>30</v>
      </c>
      <c r="N79" s="6" t="s">
        <v>25</v>
      </c>
      <c r="O79" s="6">
        <v>10059</v>
      </c>
      <c r="P79" s="6" t="s">
        <v>12</v>
      </c>
      <c r="Q79" s="6"/>
      <c r="R79" s="6" t="s">
        <v>98</v>
      </c>
      <c r="S79" s="6" t="s">
        <v>168</v>
      </c>
    </row>
    <row r="80" spans="1:19" hidden="1" x14ac:dyDescent="0.3">
      <c r="A80" s="1" t="s">
        <v>433</v>
      </c>
      <c r="B80" s="1">
        <v>73</v>
      </c>
      <c r="C80" s="3">
        <v>41102</v>
      </c>
      <c r="D80" s="3" t="s">
        <v>249</v>
      </c>
      <c r="E80" s="3" t="s">
        <v>442</v>
      </c>
      <c r="F80" s="3">
        <v>4</v>
      </c>
      <c r="G80" s="3" t="s">
        <v>436</v>
      </c>
      <c r="H80" s="3">
        <v>0</v>
      </c>
      <c r="I80" s="3">
        <v>3</v>
      </c>
      <c r="J80" s="9">
        <v>210003</v>
      </c>
      <c r="K80" s="3"/>
      <c r="L80" s="3">
        <v>3</v>
      </c>
      <c r="M80" s="3">
        <v>30</v>
      </c>
      <c r="N80" s="6" t="s">
        <v>25</v>
      </c>
      <c r="O80" s="6">
        <v>10079</v>
      </c>
      <c r="P80" s="6" t="s">
        <v>12</v>
      </c>
      <c r="Q80" s="6"/>
      <c r="R80" s="6" t="s">
        <v>98</v>
      </c>
      <c r="S80" s="6" t="s">
        <v>168</v>
      </c>
    </row>
  </sheetData>
  <autoFilter ref="A4:V80" xr:uid="{00000000-0009-0000-0000-000000000000}">
    <filterColumn colId="10">
      <filters>
        <filter val="1"/>
      </filters>
    </filterColumn>
  </autoFilter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75"/>
  <sheetViews>
    <sheetView topLeftCell="J3" workbookViewId="0">
      <selection activeCell="Z11" sqref="Z11:Z40"/>
    </sheetView>
  </sheetViews>
  <sheetFormatPr defaultRowHeight="14.25" x14ac:dyDescent="0.2"/>
  <sheetData>
    <row r="1" spans="2:34" x14ac:dyDescent="0.2">
      <c r="N1" s="13" t="s">
        <v>286</v>
      </c>
      <c r="O1">
        <v>8</v>
      </c>
      <c r="W1" s="13" t="s">
        <v>288</v>
      </c>
      <c r="X1">
        <v>2</v>
      </c>
      <c r="Y1">
        <v>1</v>
      </c>
      <c r="Z1">
        <v>3</v>
      </c>
      <c r="AA1">
        <v>4</v>
      </c>
    </row>
    <row r="2" spans="2:34" x14ac:dyDescent="0.2">
      <c r="B2" s="13" t="s">
        <v>258</v>
      </c>
      <c r="C2" s="13" t="s">
        <v>242</v>
      </c>
      <c r="D2" s="13" t="s">
        <v>259</v>
      </c>
      <c r="E2" s="13" t="s">
        <v>24</v>
      </c>
      <c r="F2" s="13" t="s">
        <v>260</v>
      </c>
      <c r="G2" s="13" t="s">
        <v>261</v>
      </c>
      <c r="I2" s="13" t="s">
        <v>262</v>
      </c>
      <c r="M2" s="13" t="s">
        <v>263</v>
      </c>
      <c r="O2">
        <v>18</v>
      </c>
      <c r="P2">
        <v>120</v>
      </c>
      <c r="Q2">
        <v>6</v>
      </c>
      <c r="R2">
        <v>6</v>
      </c>
    </row>
    <row r="3" spans="2:34" x14ac:dyDescent="0.2">
      <c r="B3" s="4" t="s">
        <v>26</v>
      </c>
      <c r="C3" s="3">
        <v>1</v>
      </c>
      <c r="D3" s="3">
        <v>41057</v>
      </c>
      <c r="E3" t="s">
        <v>251</v>
      </c>
      <c r="F3">
        <v>10057</v>
      </c>
      <c r="G3" t="s">
        <v>252</v>
      </c>
      <c r="J3" s="13" t="s">
        <v>25</v>
      </c>
      <c r="K3">
        <f>COUNTIF($E$3:$E$75,J3)</f>
        <v>18</v>
      </c>
      <c r="N3" s="13" t="s">
        <v>264</v>
      </c>
      <c r="O3" s="13" t="s">
        <v>265</v>
      </c>
      <c r="P3" s="13" t="s">
        <v>266</v>
      </c>
      <c r="Q3" s="13" t="s">
        <v>267</v>
      </c>
      <c r="R3" s="13" t="s">
        <v>268</v>
      </c>
      <c r="S3" s="13" t="s">
        <v>277</v>
      </c>
      <c r="T3" s="13" t="s">
        <v>278</v>
      </c>
      <c r="V3" s="13" t="s">
        <v>269</v>
      </c>
      <c r="W3" s="13" t="s">
        <v>275</v>
      </c>
      <c r="X3" s="13" t="s">
        <v>265</v>
      </c>
      <c r="Y3" s="13" t="s">
        <v>266</v>
      </c>
      <c r="Z3" s="13" t="s">
        <v>267</v>
      </c>
      <c r="AA3" s="13" t="s">
        <v>268</v>
      </c>
      <c r="AB3" s="13" t="s">
        <v>277</v>
      </c>
      <c r="AC3" s="13" t="s">
        <v>25</v>
      </c>
      <c r="AD3" s="13" t="s">
        <v>13</v>
      </c>
      <c r="AE3" s="13" t="s">
        <v>17</v>
      </c>
    </row>
    <row r="4" spans="2:34" x14ac:dyDescent="0.2">
      <c r="B4" s="1" t="s">
        <v>27</v>
      </c>
      <c r="C4" s="3">
        <v>2</v>
      </c>
      <c r="D4" s="3">
        <v>41058</v>
      </c>
      <c r="E4" t="s">
        <v>251</v>
      </c>
      <c r="F4">
        <v>10058</v>
      </c>
      <c r="G4" t="s">
        <v>252</v>
      </c>
      <c r="J4" s="13" t="s">
        <v>13</v>
      </c>
      <c r="K4">
        <f t="shared" ref="K4:K5" si="0">COUNTIF($E$3:$E$75,J4)</f>
        <v>16</v>
      </c>
      <c r="N4">
        <v>1</v>
      </c>
      <c r="O4">
        <f>$N4*O$2</f>
        <v>18</v>
      </c>
      <c r="P4">
        <f t="shared" ref="P4:R19" si="1">$N4*P$2</f>
        <v>120</v>
      </c>
      <c r="Q4">
        <f t="shared" si="1"/>
        <v>6</v>
      </c>
      <c r="R4">
        <f t="shared" si="1"/>
        <v>6</v>
      </c>
      <c r="S4">
        <f>N4*5</f>
        <v>5</v>
      </c>
      <c r="T4">
        <v>1</v>
      </c>
      <c r="V4">
        <v>1</v>
      </c>
      <c r="W4">
        <v>1</v>
      </c>
      <c r="X4">
        <f>Z4*3</f>
        <v>180</v>
      </c>
      <c r="Y4">
        <f>AA4*20</f>
        <v>1200</v>
      </c>
      <c r="Z4">
        <f>AA4</f>
        <v>60</v>
      </c>
      <c r="AA4">
        <v>60</v>
      </c>
      <c r="AB4">
        <v>50</v>
      </c>
      <c r="AC4" s="13" t="s">
        <v>284</v>
      </c>
      <c r="AD4" s="13" t="s">
        <v>279</v>
      </c>
      <c r="AE4" s="13" t="s">
        <v>280</v>
      </c>
      <c r="AF4">
        <v>20</v>
      </c>
      <c r="AG4">
        <v>40</v>
      </c>
      <c r="AH4">
        <v>80</v>
      </c>
    </row>
    <row r="5" spans="2:34" x14ac:dyDescent="0.2">
      <c r="B5" s="1" t="s">
        <v>28</v>
      </c>
      <c r="C5" s="3">
        <v>3</v>
      </c>
      <c r="D5" s="3">
        <v>41059</v>
      </c>
      <c r="E5" t="s">
        <v>251</v>
      </c>
      <c r="F5">
        <v>10059</v>
      </c>
      <c r="G5" t="s">
        <v>252</v>
      </c>
      <c r="J5" s="13" t="s">
        <v>17</v>
      </c>
      <c r="K5">
        <f t="shared" si="0"/>
        <v>39</v>
      </c>
      <c r="N5">
        <v>2</v>
      </c>
      <c r="O5">
        <f t="shared" ref="O5:R33" si="2">$N5*O$2</f>
        <v>36</v>
      </c>
      <c r="P5">
        <f t="shared" si="1"/>
        <v>240</v>
      </c>
      <c r="Q5">
        <f t="shared" si="1"/>
        <v>12</v>
      </c>
      <c r="R5">
        <f t="shared" si="1"/>
        <v>12</v>
      </c>
      <c r="S5">
        <f t="shared" ref="S5:S33" si="3">N5*5</f>
        <v>10</v>
      </c>
      <c r="T5">
        <v>2</v>
      </c>
      <c r="V5">
        <v>2</v>
      </c>
      <c r="W5">
        <v>2</v>
      </c>
      <c r="X5">
        <f t="shared" ref="X5:X6" si="4">Z5*3</f>
        <v>360</v>
      </c>
      <c r="Y5">
        <f t="shared" ref="Y5:Y6" si="5">AA5*20</f>
        <v>2400</v>
      </c>
      <c r="Z5">
        <f t="shared" ref="Z5:Z6" si="6">AA5</f>
        <v>120</v>
      </c>
      <c r="AA5">
        <v>120</v>
      </c>
      <c r="AB5">
        <v>200</v>
      </c>
      <c r="AC5" s="13" t="s">
        <v>279</v>
      </c>
      <c r="AD5" s="13" t="s">
        <v>280</v>
      </c>
      <c r="AE5" s="13" t="s">
        <v>282</v>
      </c>
      <c r="AF5">
        <v>40</v>
      </c>
      <c r="AG5">
        <v>80</v>
      </c>
      <c r="AH5">
        <v>300</v>
      </c>
    </row>
    <row r="6" spans="2:34" x14ac:dyDescent="0.2">
      <c r="B6" s="1" t="s">
        <v>29</v>
      </c>
      <c r="C6" s="3">
        <v>4</v>
      </c>
      <c r="D6" s="3">
        <v>41060</v>
      </c>
      <c r="E6" t="s">
        <v>251</v>
      </c>
      <c r="F6">
        <v>10060</v>
      </c>
      <c r="G6" t="s">
        <v>252</v>
      </c>
      <c r="N6">
        <v>3</v>
      </c>
      <c r="O6">
        <f t="shared" si="2"/>
        <v>54</v>
      </c>
      <c r="P6">
        <f t="shared" si="1"/>
        <v>360</v>
      </c>
      <c r="Q6">
        <f t="shared" si="1"/>
        <v>18</v>
      </c>
      <c r="R6">
        <f t="shared" si="1"/>
        <v>18</v>
      </c>
      <c r="S6">
        <f t="shared" si="3"/>
        <v>15</v>
      </c>
      <c r="T6">
        <v>3</v>
      </c>
      <c r="V6">
        <v>3</v>
      </c>
      <c r="W6">
        <v>3</v>
      </c>
      <c r="X6">
        <f t="shared" si="4"/>
        <v>720</v>
      </c>
      <c r="Y6">
        <f t="shared" si="5"/>
        <v>4800</v>
      </c>
      <c r="Z6">
        <f t="shared" si="6"/>
        <v>240</v>
      </c>
      <c r="AA6">
        <v>240</v>
      </c>
      <c r="AB6">
        <v>500</v>
      </c>
      <c r="AC6" s="13" t="s">
        <v>280</v>
      </c>
      <c r="AD6" s="13" t="s">
        <v>281</v>
      </c>
      <c r="AE6" s="13" t="s">
        <v>283</v>
      </c>
      <c r="AF6">
        <v>80</v>
      </c>
      <c r="AG6">
        <v>150</v>
      </c>
      <c r="AH6">
        <v>500</v>
      </c>
    </row>
    <row r="7" spans="2:34" x14ac:dyDescent="0.2">
      <c r="B7" s="1" t="s">
        <v>30</v>
      </c>
      <c r="C7" s="3">
        <v>5</v>
      </c>
      <c r="D7" s="3">
        <v>41061</v>
      </c>
      <c r="E7" t="s">
        <v>251</v>
      </c>
      <c r="F7">
        <v>10061</v>
      </c>
      <c r="G7" t="s">
        <v>253</v>
      </c>
      <c r="J7" s="13" t="s">
        <v>12</v>
      </c>
      <c r="K7">
        <f>COUNTIF($G$3:$G$75,J7)</f>
        <v>20</v>
      </c>
      <c r="N7">
        <v>4</v>
      </c>
      <c r="O7">
        <f t="shared" si="2"/>
        <v>72</v>
      </c>
      <c r="P7">
        <f t="shared" si="1"/>
        <v>480</v>
      </c>
      <c r="Q7">
        <f t="shared" si="1"/>
        <v>24</v>
      </c>
      <c r="R7">
        <f t="shared" si="1"/>
        <v>24</v>
      </c>
      <c r="S7">
        <f t="shared" si="3"/>
        <v>20</v>
      </c>
      <c r="T7">
        <v>4</v>
      </c>
      <c r="AF7">
        <v>140</v>
      </c>
      <c r="AG7">
        <v>270</v>
      </c>
      <c r="AH7">
        <v>880</v>
      </c>
    </row>
    <row r="8" spans="2:34" x14ac:dyDescent="0.2">
      <c r="B8" s="1" t="s">
        <v>31</v>
      </c>
      <c r="C8" s="3">
        <v>6</v>
      </c>
      <c r="D8" s="3">
        <v>41062</v>
      </c>
      <c r="E8" t="s">
        <v>251</v>
      </c>
      <c r="F8">
        <v>10062</v>
      </c>
      <c r="G8" t="s">
        <v>253</v>
      </c>
      <c r="J8" s="13" t="s">
        <v>14</v>
      </c>
      <c r="K8">
        <f t="shared" ref="K8:K10" si="7">COUNTIF($G$3:$G$75,J8)</f>
        <v>18</v>
      </c>
      <c r="N8">
        <v>5</v>
      </c>
      <c r="O8">
        <f t="shared" si="2"/>
        <v>90</v>
      </c>
      <c r="P8">
        <f t="shared" si="1"/>
        <v>600</v>
      </c>
      <c r="Q8">
        <f t="shared" si="1"/>
        <v>30</v>
      </c>
      <c r="R8">
        <f t="shared" si="1"/>
        <v>30</v>
      </c>
      <c r="S8">
        <f t="shared" si="3"/>
        <v>25</v>
      </c>
      <c r="T8">
        <v>5</v>
      </c>
      <c r="AF8">
        <f>AF7*18</f>
        <v>2520</v>
      </c>
      <c r="AG8">
        <f>AG7*16</f>
        <v>4320</v>
      </c>
      <c r="AH8">
        <f>AH7*39</f>
        <v>34320</v>
      </c>
    </row>
    <row r="9" spans="2:34" x14ac:dyDescent="0.2">
      <c r="B9" s="1" t="s">
        <v>32</v>
      </c>
      <c r="C9" s="3">
        <v>7</v>
      </c>
      <c r="D9" s="3">
        <v>41063</v>
      </c>
      <c r="E9" t="s">
        <v>251</v>
      </c>
      <c r="F9">
        <v>10063</v>
      </c>
      <c r="G9" t="s">
        <v>253</v>
      </c>
      <c r="J9" s="13" t="s">
        <v>15</v>
      </c>
      <c r="K9">
        <f t="shared" si="7"/>
        <v>17</v>
      </c>
      <c r="N9">
        <v>6</v>
      </c>
      <c r="O9">
        <f t="shared" si="2"/>
        <v>108</v>
      </c>
      <c r="P9">
        <f t="shared" si="1"/>
        <v>720</v>
      </c>
      <c r="Q9">
        <f t="shared" si="1"/>
        <v>36</v>
      </c>
      <c r="R9">
        <f t="shared" si="1"/>
        <v>36</v>
      </c>
      <c r="S9">
        <f t="shared" si="3"/>
        <v>30</v>
      </c>
      <c r="T9">
        <v>7</v>
      </c>
    </row>
    <row r="10" spans="2:34" x14ac:dyDescent="0.2">
      <c r="B10" s="1" t="s">
        <v>33</v>
      </c>
      <c r="C10" s="3">
        <v>8</v>
      </c>
      <c r="D10" s="3">
        <v>41064</v>
      </c>
      <c r="E10" t="s">
        <v>251</v>
      </c>
      <c r="F10">
        <v>10064</v>
      </c>
      <c r="G10" t="s">
        <v>253</v>
      </c>
      <c r="J10" s="13" t="s">
        <v>16</v>
      </c>
      <c r="K10">
        <f t="shared" si="7"/>
        <v>18</v>
      </c>
      <c r="N10">
        <v>7</v>
      </c>
      <c r="O10">
        <f t="shared" si="2"/>
        <v>126</v>
      </c>
      <c r="P10">
        <f t="shared" si="1"/>
        <v>840</v>
      </c>
      <c r="Q10">
        <f t="shared" si="1"/>
        <v>42</v>
      </c>
      <c r="R10">
        <f t="shared" si="1"/>
        <v>42</v>
      </c>
      <c r="S10">
        <f t="shared" si="3"/>
        <v>35</v>
      </c>
      <c r="T10">
        <v>9</v>
      </c>
      <c r="V10" s="13" t="s">
        <v>290</v>
      </c>
      <c r="W10" s="13" t="s">
        <v>276</v>
      </c>
      <c r="AH10">
        <v>41160</v>
      </c>
    </row>
    <row r="11" spans="2:34" x14ac:dyDescent="0.2">
      <c r="B11" s="1" t="s">
        <v>34</v>
      </c>
      <c r="C11" s="3">
        <v>9</v>
      </c>
      <c r="D11" s="3">
        <v>41065</v>
      </c>
      <c r="E11" t="s">
        <v>251</v>
      </c>
      <c r="F11">
        <v>10065</v>
      </c>
      <c r="G11" t="s">
        <v>254</v>
      </c>
      <c r="N11">
        <v>8</v>
      </c>
      <c r="O11">
        <f t="shared" si="2"/>
        <v>144</v>
      </c>
      <c r="P11">
        <f t="shared" si="1"/>
        <v>960</v>
      </c>
      <c r="Q11">
        <f t="shared" si="1"/>
        <v>48</v>
      </c>
      <c r="R11">
        <f t="shared" si="1"/>
        <v>48</v>
      </c>
      <c r="S11">
        <f t="shared" si="3"/>
        <v>40</v>
      </c>
      <c r="T11">
        <v>11</v>
      </c>
      <c r="V11">
        <v>1</v>
      </c>
      <c r="W11">
        <v>100</v>
      </c>
      <c r="Z11" t="str">
        <f>X$1&amp;"#"&amp;O4&amp;"|"&amp;Y$1&amp;"#"&amp;P4&amp;"|"&amp;Z$1&amp;"#"&amp;Q4&amp;"|"&amp;AA$1&amp;"#"&amp;R4</f>
        <v>2#18|1#120|3#6|4#6</v>
      </c>
      <c r="AA11" t="str">
        <f>X$1&amp;"#"&amp;X5&amp;"|"&amp;Y$1&amp;"#"&amp;Y5&amp;"|"&amp;Z$1&amp;"#"&amp;Z5&amp;"|"&amp;AA$1&amp;"#"&amp;AA5</f>
        <v>2#360|1#2400|3#120|4#120</v>
      </c>
      <c r="AB11" t="str">
        <f>X$1&amp;"#"&amp;X6&amp;"|"&amp;Y$1&amp;"#"&amp;Y6&amp;"|"&amp;Z$1&amp;"#"&amp;Z6&amp;"|"&amp;AA$1&amp;"#"&amp;AA6</f>
        <v>2#720|1#4800|3#240|4#240</v>
      </c>
      <c r="AH11">
        <f>150*71</f>
        <v>10650</v>
      </c>
    </row>
    <row r="12" spans="2:34" x14ac:dyDescent="0.2">
      <c r="B12" s="1" t="s">
        <v>35</v>
      </c>
      <c r="C12" s="3">
        <v>10</v>
      </c>
      <c r="D12" s="3">
        <v>41066</v>
      </c>
      <c r="E12" t="s">
        <v>251</v>
      </c>
      <c r="F12">
        <v>10066</v>
      </c>
      <c r="G12" t="s">
        <v>254</v>
      </c>
      <c r="J12" s="13" t="s">
        <v>264</v>
      </c>
      <c r="K12" s="13" t="s">
        <v>273</v>
      </c>
      <c r="L12" s="13" t="s">
        <v>274</v>
      </c>
      <c r="N12">
        <v>9</v>
      </c>
      <c r="O12">
        <f t="shared" si="2"/>
        <v>162</v>
      </c>
      <c r="P12">
        <f t="shared" si="1"/>
        <v>1080</v>
      </c>
      <c r="Q12">
        <f t="shared" si="1"/>
        <v>54</v>
      </c>
      <c r="R12">
        <f t="shared" si="1"/>
        <v>54</v>
      </c>
      <c r="S12">
        <f t="shared" si="3"/>
        <v>45</v>
      </c>
      <c r="T12">
        <v>13</v>
      </c>
      <c r="V12">
        <v>2</v>
      </c>
      <c r="W12">
        <v>200</v>
      </c>
      <c r="Z12" t="str">
        <f t="shared" ref="Z12:Z40" si="8">X$1&amp;"#"&amp;O5&amp;"|"&amp;Y$1&amp;"#"&amp;P5&amp;"|"&amp;Z$1&amp;"#"&amp;Q5&amp;"|"&amp;AA$1&amp;"#"&amp;R5</f>
        <v>2#36|1#240|3#12|4#12</v>
      </c>
    </row>
    <row r="13" spans="2:34" x14ac:dyDescent="0.2">
      <c r="B13" s="1" t="s">
        <v>36</v>
      </c>
      <c r="C13" s="3">
        <v>11</v>
      </c>
      <c r="D13" s="3">
        <v>41067</v>
      </c>
      <c r="E13" t="s">
        <v>251</v>
      </c>
      <c r="F13">
        <v>10067</v>
      </c>
      <c r="G13" t="s">
        <v>254</v>
      </c>
      <c r="J13" s="13" t="s">
        <v>265</v>
      </c>
      <c r="K13">
        <f>VLOOKUP($K$52,$N$3:$S$33,MATCH(J13,$N$3:$S$3,0),FALSE)</f>
        <v>540</v>
      </c>
      <c r="L13">
        <f>K13*($K$5*$K$48+$K$4*$K$49+$K$3*$K$50)</f>
        <v>33804</v>
      </c>
      <c r="N13" s="14">
        <v>10</v>
      </c>
      <c r="O13" s="14">
        <f t="shared" si="2"/>
        <v>180</v>
      </c>
      <c r="P13" s="14">
        <f t="shared" si="1"/>
        <v>1200</v>
      </c>
      <c r="Q13" s="14">
        <f t="shared" si="1"/>
        <v>60</v>
      </c>
      <c r="R13" s="14">
        <f t="shared" si="1"/>
        <v>60</v>
      </c>
      <c r="S13" s="14">
        <f t="shared" si="3"/>
        <v>50</v>
      </c>
      <c r="T13">
        <v>15</v>
      </c>
      <c r="V13">
        <v>3</v>
      </c>
      <c r="W13">
        <v>300</v>
      </c>
      <c r="Z13" t="str">
        <f t="shared" si="8"/>
        <v>2#54|1#360|3#18|4#18</v>
      </c>
    </row>
    <row r="14" spans="2:34" x14ac:dyDescent="0.2">
      <c r="B14" s="1" t="s">
        <v>37</v>
      </c>
      <c r="C14" s="3">
        <v>12</v>
      </c>
      <c r="D14" s="3">
        <v>41068</v>
      </c>
      <c r="E14" t="s">
        <v>251</v>
      </c>
      <c r="F14">
        <v>10068</v>
      </c>
      <c r="G14" t="s">
        <v>254</v>
      </c>
      <c r="J14" s="13" t="s">
        <v>266</v>
      </c>
      <c r="K14">
        <f t="shared" ref="K14:K16" si="9">VLOOKUP($K$52,$N$3:$S$33,MATCH(J14,$N$3:$S$3,0),FALSE)</f>
        <v>3600</v>
      </c>
      <c r="L14">
        <f t="shared" ref="L14:L16" si="10">K14*($K$5*$K$48+$K$4*$K$49+$K$3*$K$50)</f>
        <v>225359.99999999997</v>
      </c>
      <c r="N14">
        <v>11</v>
      </c>
      <c r="O14">
        <f t="shared" si="2"/>
        <v>198</v>
      </c>
      <c r="P14">
        <f t="shared" si="1"/>
        <v>1320</v>
      </c>
      <c r="Q14">
        <f t="shared" si="1"/>
        <v>66</v>
      </c>
      <c r="R14">
        <f t="shared" si="1"/>
        <v>66</v>
      </c>
      <c r="S14">
        <f t="shared" si="3"/>
        <v>55</v>
      </c>
      <c r="T14">
        <v>18</v>
      </c>
      <c r="V14">
        <v>4</v>
      </c>
      <c r="W14">
        <v>400</v>
      </c>
      <c r="Z14" t="str">
        <f t="shared" si="8"/>
        <v>2#72|1#480|3#24|4#24</v>
      </c>
    </row>
    <row r="15" spans="2:34" x14ac:dyDescent="0.2">
      <c r="B15" s="1" t="s">
        <v>38</v>
      </c>
      <c r="C15" s="3">
        <v>13</v>
      </c>
      <c r="D15" s="3">
        <v>41069</v>
      </c>
      <c r="E15" t="s">
        <v>251</v>
      </c>
      <c r="F15">
        <v>10069</v>
      </c>
      <c r="G15" t="s">
        <v>255</v>
      </c>
      <c r="J15" s="13" t="s">
        <v>267</v>
      </c>
      <c r="K15">
        <f t="shared" si="9"/>
        <v>180</v>
      </c>
      <c r="L15">
        <f t="shared" si="10"/>
        <v>11267.999999999998</v>
      </c>
      <c r="N15">
        <v>12</v>
      </c>
      <c r="O15">
        <f t="shared" si="2"/>
        <v>216</v>
      </c>
      <c r="P15">
        <f t="shared" si="1"/>
        <v>1440</v>
      </c>
      <c r="Q15">
        <f t="shared" si="1"/>
        <v>72</v>
      </c>
      <c r="R15">
        <f t="shared" si="1"/>
        <v>72</v>
      </c>
      <c r="S15">
        <f t="shared" si="3"/>
        <v>60</v>
      </c>
      <c r="T15">
        <v>21</v>
      </c>
      <c r="V15">
        <v>5</v>
      </c>
      <c r="W15">
        <v>500</v>
      </c>
      <c r="Z15" t="str">
        <f t="shared" si="8"/>
        <v>2#90|1#600|3#30|4#30</v>
      </c>
    </row>
    <row r="16" spans="2:34" x14ac:dyDescent="0.2">
      <c r="B16" s="1" t="s">
        <v>39</v>
      </c>
      <c r="C16" s="3">
        <v>14</v>
      </c>
      <c r="D16" s="3">
        <v>41070</v>
      </c>
      <c r="E16" t="s">
        <v>251</v>
      </c>
      <c r="F16">
        <v>10070</v>
      </c>
      <c r="G16" t="s">
        <v>255</v>
      </c>
      <c r="J16" s="13" t="s">
        <v>268</v>
      </c>
      <c r="K16">
        <f t="shared" si="9"/>
        <v>180</v>
      </c>
      <c r="L16">
        <f t="shared" si="10"/>
        <v>11267.999999999998</v>
      </c>
      <c r="N16">
        <v>13</v>
      </c>
      <c r="O16">
        <f t="shared" si="2"/>
        <v>234</v>
      </c>
      <c r="P16">
        <f t="shared" si="1"/>
        <v>1560</v>
      </c>
      <c r="Q16">
        <f t="shared" si="1"/>
        <v>78</v>
      </c>
      <c r="R16">
        <f t="shared" si="1"/>
        <v>78</v>
      </c>
      <c r="S16">
        <f t="shared" si="3"/>
        <v>65</v>
      </c>
      <c r="T16">
        <v>24</v>
      </c>
      <c r="V16">
        <v>6</v>
      </c>
      <c r="W16">
        <v>600</v>
      </c>
      <c r="Z16" t="str">
        <f t="shared" si="8"/>
        <v>2#108|1#720|3#36|4#36</v>
      </c>
    </row>
    <row r="17" spans="2:26" x14ac:dyDescent="0.2">
      <c r="B17" s="1" t="s">
        <v>40</v>
      </c>
      <c r="C17" s="3">
        <v>15</v>
      </c>
      <c r="D17" s="3">
        <v>41071</v>
      </c>
      <c r="E17" t="s">
        <v>251</v>
      </c>
      <c r="F17">
        <v>10071</v>
      </c>
      <c r="G17" t="s">
        <v>255</v>
      </c>
      <c r="N17">
        <v>14</v>
      </c>
      <c r="O17">
        <f t="shared" si="2"/>
        <v>252</v>
      </c>
      <c r="P17">
        <f t="shared" si="1"/>
        <v>1680</v>
      </c>
      <c r="Q17">
        <f t="shared" si="1"/>
        <v>84</v>
      </c>
      <c r="R17">
        <f t="shared" si="1"/>
        <v>84</v>
      </c>
      <c r="S17">
        <f t="shared" si="3"/>
        <v>70</v>
      </c>
      <c r="T17">
        <v>27</v>
      </c>
      <c r="V17">
        <v>7</v>
      </c>
      <c r="W17">
        <v>700</v>
      </c>
      <c r="Z17" t="str">
        <f t="shared" si="8"/>
        <v>2#126|1#840|3#42|4#42</v>
      </c>
    </row>
    <row r="18" spans="2:26" x14ac:dyDescent="0.2">
      <c r="B18" s="1" t="s">
        <v>41</v>
      </c>
      <c r="C18" s="3">
        <v>16</v>
      </c>
      <c r="D18" s="3">
        <v>41072</v>
      </c>
      <c r="E18" t="s">
        <v>251</v>
      </c>
      <c r="F18">
        <v>10072</v>
      </c>
      <c r="G18" t="s">
        <v>255</v>
      </c>
      <c r="J18" s="13" t="s">
        <v>269</v>
      </c>
      <c r="K18" s="13" t="s">
        <v>273</v>
      </c>
      <c r="L18" s="13" t="s">
        <v>274</v>
      </c>
      <c r="N18">
        <v>15</v>
      </c>
      <c r="O18">
        <f t="shared" si="2"/>
        <v>270</v>
      </c>
      <c r="P18">
        <f t="shared" si="1"/>
        <v>1800</v>
      </c>
      <c r="Q18">
        <f t="shared" si="1"/>
        <v>90</v>
      </c>
      <c r="R18">
        <f t="shared" si="1"/>
        <v>90</v>
      </c>
      <c r="S18">
        <f t="shared" si="3"/>
        <v>75</v>
      </c>
      <c r="T18">
        <v>30</v>
      </c>
      <c r="V18">
        <v>8</v>
      </c>
      <c r="W18">
        <v>800</v>
      </c>
      <c r="Z18" t="str">
        <f t="shared" si="8"/>
        <v>2#144|1#960|3#48|4#48</v>
      </c>
    </row>
    <row r="19" spans="2:26" x14ac:dyDescent="0.2">
      <c r="B19" s="1" t="s">
        <v>42</v>
      </c>
      <c r="C19" s="3">
        <v>17</v>
      </c>
      <c r="D19" s="3">
        <v>41025</v>
      </c>
      <c r="E19" t="s">
        <v>256</v>
      </c>
      <c r="F19">
        <v>10025</v>
      </c>
      <c r="G19" t="s">
        <v>255</v>
      </c>
      <c r="J19" s="13" t="s">
        <v>265</v>
      </c>
      <c r="K19">
        <f>VLOOKUP(3,$V$3:$AB$6,MATCH(J19,$V$3:$AB$3,0),FALSE)</f>
        <v>720</v>
      </c>
      <c r="L19">
        <f>K19*($K$5*$K$48+$K$4*$K$49+$K$3*$K$50)</f>
        <v>45071.999999999993</v>
      </c>
      <c r="N19">
        <v>16</v>
      </c>
      <c r="O19">
        <f t="shared" si="2"/>
        <v>288</v>
      </c>
      <c r="P19">
        <f t="shared" si="1"/>
        <v>1920</v>
      </c>
      <c r="Q19">
        <f t="shared" si="1"/>
        <v>96</v>
      </c>
      <c r="R19">
        <f t="shared" si="1"/>
        <v>96</v>
      </c>
      <c r="S19">
        <f t="shared" si="3"/>
        <v>80</v>
      </c>
      <c r="T19">
        <v>34</v>
      </c>
      <c r="V19">
        <v>9</v>
      </c>
      <c r="W19">
        <v>900</v>
      </c>
      <c r="Z19" t="str">
        <f t="shared" si="8"/>
        <v>2#162|1#1080|3#54|4#54</v>
      </c>
    </row>
    <row r="20" spans="2:26" x14ac:dyDescent="0.2">
      <c r="B20" s="1" t="s">
        <v>43</v>
      </c>
      <c r="C20" s="3">
        <v>18</v>
      </c>
      <c r="D20" s="3">
        <v>41027</v>
      </c>
      <c r="E20" t="s">
        <v>256</v>
      </c>
      <c r="F20">
        <v>10027</v>
      </c>
      <c r="G20" t="s">
        <v>255</v>
      </c>
      <c r="J20" s="13" t="s">
        <v>266</v>
      </c>
      <c r="K20">
        <f t="shared" ref="K20:K22" si="11">VLOOKUP(3,$V$3:$AB$6,MATCH(J20,$V$3:$AB$3,0),FALSE)</f>
        <v>4800</v>
      </c>
      <c r="L20">
        <f t="shared" ref="L20:L22" si="12">K20*($K$5*$K$48+$K$4*$K$49+$K$3*$K$50)</f>
        <v>300480</v>
      </c>
      <c r="N20">
        <v>17</v>
      </c>
      <c r="O20">
        <f t="shared" si="2"/>
        <v>306</v>
      </c>
      <c r="P20">
        <f t="shared" si="2"/>
        <v>2040</v>
      </c>
      <c r="Q20">
        <f t="shared" si="2"/>
        <v>102</v>
      </c>
      <c r="R20">
        <f t="shared" si="2"/>
        <v>102</v>
      </c>
      <c r="S20">
        <f t="shared" si="3"/>
        <v>85</v>
      </c>
      <c r="T20">
        <v>38</v>
      </c>
      <c r="V20">
        <v>10</v>
      </c>
      <c r="W20">
        <v>1000</v>
      </c>
      <c r="Z20" t="str">
        <f t="shared" si="8"/>
        <v>2#180|1#1200|3#60|4#60</v>
      </c>
    </row>
    <row r="21" spans="2:26" x14ac:dyDescent="0.2">
      <c r="B21" s="1" t="s">
        <v>44</v>
      </c>
      <c r="C21" s="3">
        <v>19</v>
      </c>
      <c r="D21" s="3">
        <v>41028</v>
      </c>
      <c r="E21" t="s">
        <v>256</v>
      </c>
      <c r="F21">
        <v>10028</v>
      </c>
      <c r="G21" t="s">
        <v>252</v>
      </c>
      <c r="J21" s="13" t="s">
        <v>267</v>
      </c>
      <c r="K21">
        <f t="shared" si="11"/>
        <v>240</v>
      </c>
      <c r="L21">
        <f t="shared" si="12"/>
        <v>15023.999999999998</v>
      </c>
      <c r="N21">
        <v>18</v>
      </c>
      <c r="O21">
        <f t="shared" si="2"/>
        <v>324</v>
      </c>
      <c r="P21">
        <f t="shared" si="2"/>
        <v>2160</v>
      </c>
      <c r="Q21">
        <f t="shared" si="2"/>
        <v>108</v>
      </c>
      <c r="R21">
        <f t="shared" si="2"/>
        <v>108</v>
      </c>
      <c r="S21">
        <f t="shared" si="3"/>
        <v>90</v>
      </c>
      <c r="T21">
        <v>42</v>
      </c>
      <c r="V21">
        <v>11</v>
      </c>
      <c r="W21">
        <v>1000</v>
      </c>
      <c r="Z21" t="str">
        <f t="shared" si="8"/>
        <v>2#198|1#1320|3#66|4#66</v>
      </c>
    </row>
    <row r="22" spans="2:26" x14ac:dyDescent="0.2">
      <c r="B22" s="1" t="s">
        <v>45</v>
      </c>
      <c r="C22" s="3">
        <v>20</v>
      </c>
      <c r="D22" s="3">
        <v>41029</v>
      </c>
      <c r="E22" t="s">
        <v>256</v>
      </c>
      <c r="F22">
        <v>10029</v>
      </c>
      <c r="G22" t="s">
        <v>253</v>
      </c>
      <c r="J22" s="13" t="s">
        <v>268</v>
      </c>
      <c r="K22">
        <f t="shared" si="11"/>
        <v>240</v>
      </c>
      <c r="L22">
        <f t="shared" si="12"/>
        <v>15023.999999999998</v>
      </c>
      <c r="N22">
        <v>19</v>
      </c>
      <c r="O22">
        <f t="shared" si="2"/>
        <v>342</v>
      </c>
      <c r="P22">
        <f t="shared" si="2"/>
        <v>2280</v>
      </c>
      <c r="Q22">
        <f t="shared" si="2"/>
        <v>114</v>
      </c>
      <c r="R22">
        <f t="shared" si="2"/>
        <v>114</v>
      </c>
      <c r="S22">
        <f t="shared" si="3"/>
        <v>95</v>
      </c>
      <c r="T22">
        <v>46</v>
      </c>
      <c r="V22">
        <v>12</v>
      </c>
      <c r="W22">
        <v>1000</v>
      </c>
      <c r="Z22" t="str">
        <f t="shared" si="8"/>
        <v>2#216|1#1440|3#72|4#72</v>
      </c>
    </row>
    <row r="23" spans="2:26" x14ac:dyDescent="0.2">
      <c r="B23" s="1" t="s">
        <v>46</v>
      </c>
      <c r="C23" s="3">
        <v>21</v>
      </c>
      <c r="D23" s="3">
        <v>41030</v>
      </c>
      <c r="E23" t="s">
        <v>256</v>
      </c>
      <c r="F23">
        <v>10030</v>
      </c>
      <c r="G23" t="s">
        <v>253</v>
      </c>
      <c r="N23" s="14">
        <v>20</v>
      </c>
      <c r="O23" s="14">
        <f t="shared" si="2"/>
        <v>360</v>
      </c>
      <c r="P23" s="14">
        <f t="shared" si="2"/>
        <v>2400</v>
      </c>
      <c r="Q23" s="14">
        <f t="shared" si="2"/>
        <v>120</v>
      </c>
      <c r="R23" s="14">
        <f t="shared" si="2"/>
        <v>120</v>
      </c>
      <c r="S23" s="14">
        <f t="shared" si="3"/>
        <v>100</v>
      </c>
      <c r="T23">
        <v>50</v>
      </c>
      <c r="V23">
        <v>13</v>
      </c>
      <c r="W23">
        <v>1000</v>
      </c>
      <c r="Z23" t="str">
        <f t="shared" si="8"/>
        <v>2#234|1#1560|3#78|4#78</v>
      </c>
    </row>
    <row r="24" spans="2:26" x14ac:dyDescent="0.2">
      <c r="B24" s="1" t="s">
        <v>47</v>
      </c>
      <c r="C24" s="3">
        <v>22</v>
      </c>
      <c r="D24" s="3">
        <v>41031</v>
      </c>
      <c r="E24" t="s">
        <v>256</v>
      </c>
      <c r="F24">
        <v>10031</v>
      </c>
      <c r="G24" t="s">
        <v>252</v>
      </c>
      <c r="J24" s="13" t="s">
        <v>274</v>
      </c>
      <c r="N24">
        <v>21</v>
      </c>
      <c r="O24">
        <f t="shared" si="2"/>
        <v>378</v>
      </c>
      <c r="P24">
        <f t="shared" si="2"/>
        <v>2520</v>
      </c>
      <c r="Q24">
        <f t="shared" si="2"/>
        <v>126</v>
      </c>
      <c r="R24">
        <f t="shared" si="2"/>
        <v>126</v>
      </c>
      <c r="S24">
        <f t="shared" si="3"/>
        <v>105</v>
      </c>
      <c r="T24">
        <v>55</v>
      </c>
      <c r="V24">
        <v>14</v>
      </c>
      <c r="W24">
        <v>1000</v>
      </c>
      <c r="Z24" t="str">
        <f t="shared" si="8"/>
        <v>2#252|1#1680|3#84|4#84</v>
      </c>
    </row>
    <row r="25" spans="2:26" x14ac:dyDescent="0.2">
      <c r="B25" s="1" t="s">
        <v>48</v>
      </c>
      <c r="C25" s="3">
        <v>23</v>
      </c>
      <c r="D25" s="3">
        <v>41032</v>
      </c>
      <c r="E25" t="s">
        <v>256</v>
      </c>
      <c r="F25">
        <v>10032</v>
      </c>
      <c r="G25" t="s">
        <v>254</v>
      </c>
      <c r="J25" s="13" t="s">
        <v>265</v>
      </c>
      <c r="K25">
        <f>L13+L19</f>
        <v>78876</v>
      </c>
      <c r="N25">
        <v>22</v>
      </c>
      <c r="O25">
        <f t="shared" si="2"/>
        <v>396</v>
      </c>
      <c r="P25">
        <f t="shared" si="2"/>
        <v>2640</v>
      </c>
      <c r="Q25">
        <f t="shared" si="2"/>
        <v>132</v>
      </c>
      <c r="R25">
        <f t="shared" si="2"/>
        <v>132</v>
      </c>
      <c r="S25">
        <f t="shared" si="3"/>
        <v>110</v>
      </c>
      <c r="T25">
        <v>60</v>
      </c>
      <c r="V25">
        <v>15</v>
      </c>
      <c r="W25">
        <v>1000</v>
      </c>
      <c r="Z25" t="str">
        <f t="shared" si="8"/>
        <v>2#270|1#1800|3#90|4#90</v>
      </c>
    </row>
    <row r="26" spans="2:26" x14ac:dyDescent="0.2">
      <c r="B26" s="1" t="s">
        <v>49</v>
      </c>
      <c r="C26" s="3">
        <v>24</v>
      </c>
      <c r="D26" s="3">
        <v>41034</v>
      </c>
      <c r="E26" t="s">
        <v>256</v>
      </c>
      <c r="F26">
        <v>10034</v>
      </c>
      <c r="G26" t="s">
        <v>253</v>
      </c>
      <c r="J26" s="13" t="s">
        <v>266</v>
      </c>
      <c r="K26">
        <f>L14+L20</f>
        <v>525840</v>
      </c>
      <c r="N26">
        <v>23</v>
      </c>
      <c r="O26">
        <f t="shared" si="2"/>
        <v>414</v>
      </c>
      <c r="P26">
        <f t="shared" si="2"/>
        <v>2760</v>
      </c>
      <c r="Q26">
        <f t="shared" si="2"/>
        <v>138</v>
      </c>
      <c r="R26">
        <f t="shared" si="2"/>
        <v>138</v>
      </c>
      <c r="S26">
        <f t="shared" si="3"/>
        <v>115</v>
      </c>
      <c r="T26">
        <v>65</v>
      </c>
      <c r="V26">
        <v>16</v>
      </c>
      <c r="W26">
        <v>1000</v>
      </c>
      <c r="Z26" t="str">
        <f t="shared" si="8"/>
        <v>2#288|1#1920|3#96|4#96</v>
      </c>
    </row>
    <row r="27" spans="2:26" x14ac:dyDescent="0.2">
      <c r="B27" s="1" t="s">
        <v>50</v>
      </c>
      <c r="C27" s="3">
        <v>25</v>
      </c>
      <c r="D27" s="3">
        <v>41035</v>
      </c>
      <c r="E27" t="s">
        <v>256</v>
      </c>
      <c r="F27">
        <v>10035</v>
      </c>
      <c r="G27" t="s">
        <v>254</v>
      </c>
      <c r="J27" s="13" t="s">
        <v>267</v>
      </c>
      <c r="K27">
        <f>L15+L21</f>
        <v>26291.999999999996</v>
      </c>
      <c r="N27">
        <v>24</v>
      </c>
      <c r="O27">
        <f t="shared" si="2"/>
        <v>432</v>
      </c>
      <c r="P27">
        <f t="shared" si="2"/>
        <v>2880</v>
      </c>
      <c r="Q27">
        <f t="shared" si="2"/>
        <v>144</v>
      </c>
      <c r="R27">
        <f t="shared" si="2"/>
        <v>144</v>
      </c>
      <c r="S27">
        <f t="shared" si="3"/>
        <v>120</v>
      </c>
      <c r="T27">
        <v>70</v>
      </c>
      <c r="V27">
        <v>17</v>
      </c>
      <c r="W27">
        <v>1000</v>
      </c>
      <c r="Z27" t="str">
        <f t="shared" si="8"/>
        <v>2#306|1#2040|3#102|4#102</v>
      </c>
    </row>
    <row r="28" spans="2:26" x14ac:dyDescent="0.2">
      <c r="B28" s="1" t="s">
        <v>51</v>
      </c>
      <c r="C28" s="3">
        <v>26</v>
      </c>
      <c r="D28" s="3">
        <v>41036</v>
      </c>
      <c r="E28" t="s">
        <v>256</v>
      </c>
      <c r="F28">
        <v>10036</v>
      </c>
      <c r="G28" t="s">
        <v>254</v>
      </c>
      <c r="J28" s="13" t="s">
        <v>268</v>
      </c>
      <c r="K28">
        <f>L16+L22</f>
        <v>26291.999999999996</v>
      </c>
      <c r="N28">
        <v>25</v>
      </c>
      <c r="O28">
        <f t="shared" si="2"/>
        <v>450</v>
      </c>
      <c r="P28">
        <f t="shared" si="2"/>
        <v>3000</v>
      </c>
      <c r="Q28">
        <f t="shared" si="2"/>
        <v>150</v>
      </c>
      <c r="R28">
        <f t="shared" si="2"/>
        <v>150</v>
      </c>
      <c r="S28">
        <f t="shared" si="3"/>
        <v>125</v>
      </c>
      <c r="T28">
        <v>75</v>
      </c>
      <c r="V28">
        <v>18</v>
      </c>
      <c r="W28">
        <v>1000</v>
      </c>
      <c r="Z28" t="str">
        <f t="shared" si="8"/>
        <v>2#324|1#2160|3#108|4#108</v>
      </c>
    </row>
    <row r="29" spans="2:26" x14ac:dyDescent="0.2">
      <c r="B29" s="1" t="s">
        <v>52</v>
      </c>
      <c r="C29" s="3">
        <v>27</v>
      </c>
      <c r="D29" s="3">
        <v>41037</v>
      </c>
      <c r="E29" t="s">
        <v>256</v>
      </c>
      <c r="F29">
        <v>10037</v>
      </c>
      <c r="G29" t="s">
        <v>255</v>
      </c>
      <c r="N29">
        <v>26</v>
      </c>
      <c r="O29">
        <f t="shared" si="2"/>
        <v>468</v>
      </c>
      <c r="P29">
        <f t="shared" si="2"/>
        <v>3120</v>
      </c>
      <c r="Q29">
        <f t="shared" si="2"/>
        <v>156</v>
      </c>
      <c r="R29">
        <f t="shared" si="2"/>
        <v>156</v>
      </c>
      <c r="S29">
        <f t="shared" si="3"/>
        <v>130</v>
      </c>
      <c r="T29">
        <v>80</v>
      </c>
      <c r="V29">
        <v>19</v>
      </c>
      <c r="W29">
        <v>1000</v>
      </c>
      <c r="Z29" t="str">
        <f t="shared" si="8"/>
        <v>2#342|1#2280|3#114|4#114</v>
      </c>
    </row>
    <row r="30" spans="2:26" x14ac:dyDescent="0.2">
      <c r="B30" s="1" t="s">
        <v>53</v>
      </c>
      <c r="C30" s="3">
        <v>28</v>
      </c>
      <c r="D30" s="3">
        <v>41038</v>
      </c>
      <c r="E30" t="s">
        <v>256</v>
      </c>
      <c r="F30">
        <v>10038</v>
      </c>
      <c r="G30" t="s">
        <v>255</v>
      </c>
      <c r="J30" s="13" t="s">
        <v>285</v>
      </c>
      <c r="N30">
        <v>27</v>
      </c>
      <c r="O30">
        <f t="shared" si="2"/>
        <v>486</v>
      </c>
      <c r="P30">
        <f t="shared" si="2"/>
        <v>3240</v>
      </c>
      <c r="Q30">
        <f t="shared" si="2"/>
        <v>162</v>
      </c>
      <c r="R30">
        <f t="shared" si="2"/>
        <v>162</v>
      </c>
      <c r="S30">
        <f t="shared" si="3"/>
        <v>135</v>
      </c>
      <c r="T30">
        <v>85</v>
      </c>
      <c r="V30">
        <v>20</v>
      </c>
      <c r="W30">
        <v>1000</v>
      </c>
      <c r="Z30" t="str">
        <f t="shared" si="8"/>
        <v>2#360|1#2400|3#120|4#120</v>
      </c>
    </row>
    <row r="31" spans="2:26" x14ac:dyDescent="0.2">
      <c r="B31" s="1" t="s">
        <v>54</v>
      </c>
      <c r="C31" s="3">
        <v>29</v>
      </c>
      <c r="D31" s="3">
        <v>41039</v>
      </c>
      <c r="E31" t="s">
        <v>256</v>
      </c>
      <c r="F31">
        <v>10039</v>
      </c>
      <c r="G31" t="s">
        <v>253</v>
      </c>
      <c r="J31" s="13" t="s">
        <v>25</v>
      </c>
      <c r="K31">
        <f>K3*7+K4*6+K5*4+K3</f>
        <v>396</v>
      </c>
      <c r="N31">
        <v>28</v>
      </c>
      <c r="O31">
        <f t="shared" si="2"/>
        <v>504</v>
      </c>
      <c r="P31">
        <f t="shared" si="2"/>
        <v>3360</v>
      </c>
      <c r="Q31">
        <f t="shared" si="2"/>
        <v>168</v>
      </c>
      <c r="R31">
        <f t="shared" si="2"/>
        <v>168</v>
      </c>
      <c r="S31">
        <f t="shared" si="3"/>
        <v>140</v>
      </c>
      <c r="T31">
        <v>90</v>
      </c>
      <c r="V31">
        <v>21</v>
      </c>
      <c r="W31">
        <v>1000</v>
      </c>
      <c r="Z31" t="str">
        <f t="shared" si="8"/>
        <v>2#378|1#2520|3#126|4#126</v>
      </c>
    </row>
    <row r="32" spans="2:26" x14ac:dyDescent="0.2">
      <c r="B32" s="1" t="s">
        <v>55</v>
      </c>
      <c r="C32" s="3">
        <v>30</v>
      </c>
      <c r="D32" s="3">
        <v>41044</v>
      </c>
      <c r="E32" t="s">
        <v>256</v>
      </c>
      <c r="F32">
        <v>10044</v>
      </c>
      <c r="G32" t="s">
        <v>252</v>
      </c>
      <c r="J32" s="13" t="s">
        <v>13</v>
      </c>
      <c r="K32">
        <f>K4*1+K5*2+K4</f>
        <v>110</v>
      </c>
      <c r="N32">
        <v>29</v>
      </c>
      <c r="O32">
        <f t="shared" si="2"/>
        <v>522</v>
      </c>
      <c r="P32">
        <f t="shared" si="2"/>
        <v>3480</v>
      </c>
      <c r="Q32">
        <f t="shared" si="2"/>
        <v>174</v>
      </c>
      <c r="R32">
        <f t="shared" si="2"/>
        <v>174</v>
      </c>
      <c r="S32">
        <f t="shared" si="3"/>
        <v>145</v>
      </c>
      <c r="T32">
        <v>100</v>
      </c>
      <c r="V32">
        <v>22</v>
      </c>
      <c r="W32">
        <v>1000</v>
      </c>
      <c r="Z32" t="str">
        <f t="shared" si="8"/>
        <v>2#396|1#2640|3#132|4#132</v>
      </c>
    </row>
    <row r="33" spans="2:26" x14ac:dyDescent="0.2">
      <c r="B33" s="1" t="s">
        <v>56</v>
      </c>
      <c r="C33" s="3">
        <v>31</v>
      </c>
      <c r="D33" s="3">
        <v>41045</v>
      </c>
      <c r="E33" t="s">
        <v>256</v>
      </c>
      <c r="F33">
        <v>10045</v>
      </c>
      <c r="G33" t="s">
        <v>252</v>
      </c>
      <c r="J33" s="13" t="s">
        <v>17</v>
      </c>
      <c r="K33">
        <f>K5*1+K5</f>
        <v>78</v>
      </c>
      <c r="N33" s="14">
        <v>30</v>
      </c>
      <c r="O33" s="14">
        <f t="shared" si="2"/>
        <v>540</v>
      </c>
      <c r="P33" s="14">
        <f t="shared" si="2"/>
        <v>3600</v>
      </c>
      <c r="Q33" s="14">
        <f t="shared" si="2"/>
        <v>180</v>
      </c>
      <c r="R33" s="14">
        <f t="shared" si="2"/>
        <v>180</v>
      </c>
      <c r="S33" s="14">
        <f t="shared" si="3"/>
        <v>150</v>
      </c>
      <c r="V33">
        <v>23</v>
      </c>
      <c r="W33">
        <v>1000</v>
      </c>
      <c r="Z33" t="str">
        <f t="shared" si="8"/>
        <v>2#414|1#2760|3#138|4#138</v>
      </c>
    </row>
    <row r="34" spans="2:26" x14ac:dyDescent="0.2">
      <c r="B34" s="1" t="s">
        <v>57</v>
      </c>
      <c r="C34" s="3">
        <v>32</v>
      </c>
      <c r="D34" s="3">
        <v>41046</v>
      </c>
      <c r="E34" t="s">
        <v>256</v>
      </c>
      <c r="F34">
        <v>10046</v>
      </c>
      <c r="G34" t="s">
        <v>254</v>
      </c>
      <c r="V34">
        <v>24</v>
      </c>
      <c r="W34">
        <v>1000</v>
      </c>
      <c r="Z34" t="str">
        <f t="shared" si="8"/>
        <v>2#432|1#2880|3#144|4#144</v>
      </c>
    </row>
    <row r="35" spans="2:26" x14ac:dyDescent="0.2">
      <c r="B35" s="1" t="s">
        <v>58</v>
      </c>
      <c r="C35" s="3">
        <v>33</v>
      </c>
      <c r="D35" s="3">
        <v>41002</v>
      </c>
      <c r="E35" t="s">
        <v>257</v>
      </c>
      <c r="F35">
        <v>10002</v>
      </c>
      <c r="G35" t="s">
        <v>252</v>
      </c>
      <c r="J35" s="13" t="s">
        <v>287</v>
      </c>
      <c r="K35">
        <f>SUM(K3:K5)*O1</f>
        <v>584</v>
      </c>
      <c r="S35" s="13" t="s">
        <v>289</v>
      </c>
      <c r="T35">
        <f>SUM(T4:T33)</f>
        <v>1080</v>
      </c>
      <c r="V35">
        <v>25</v>
      </c>
      <c r="W35">
        <v>1000</v>
      </c>
      <c r="Z35" t="str">
        <f t="shared" si="8"/>
        <v>2#450|1#3000|3#150|4#150</v>
      </c>
    </row>
    <row r="36" spans="2:26" x14ac:dyDescent="0.2">
      <c r="B36" s="1" t="s">
        <v>59</v>
      </c>
      <c r="C36" s="3">
        <v>34</v>
      </c>
      <c r="D36" s="3">
        <v>41003</v>
      </c>
      <c r="E36" t="s">
        <v>257</v>
      </c>
      <c r="F36">
        <v>10003</v>
      </c>
      <c r="G36" t="s">
        <v>252</v>
      </c>
      <c r="T36">
        <f>T35*10/4</f>
        <v>2700</v>
      </c>
      <c r="V36">
        <v>26</v>
      </c>
      <c r="W36">
        <v>1000</v>
      </c>
      <c r="Z36" t="str">
        <f t="shared" si="8"/>
        <v>2#468|1#3120|3#156|4#156</v>
      </c>
    </row>
    <row r="37" spans="2:26" x14ac:dyDescent="0.2">
      <c r="B37" s="1" t="s">
        <v>60</v>
      </c>
      <c r="C37" s="3">
        <v>35</v>
      </c>
      <c r="D37" s="3">
        <v>41004</v>
      </c>
      <c r="E37" t="s">
        <v>257</v>
      </c>
      <c r="F37">
        <v>10004</v>
      </c>
      <c r="G37" t="s">
        <v>254</v>
      </c>
      <c r="T37">
        <v>300</v>
      </c>
      <c r="V37">
        <v>27</v>
      </c>
      <c r="W37">
        <v>1000</v>
      </c>
      <c r="Z37" t="str">
        <f t="shared" si="8"/>
        <v>2#486|1#3240|3#162|4#162</v>
      </c>
    </row>
    <row r="38" spans="2:26" x14ac:dyDescent="0.2">
      <c r="B38" s="1" t="s">
        <v>61</v>
      </c>
      <c r="C38" s="3">
        <v>36</v>
      </c>
      <c r="D38" s="3">
        <v>41005</v>
      </c>
      <c r="E38" t="s">
        <v>257</v>
      </c>
      <c r="F38">
        <v>10005</v>
      </c>
      <c r="G38" t="s">
        <v>252</v>
      </c>
      <c r="T38">
        <v>700</v>
      </c>
      <c r="V38">
        <v>28</v>
      </c>
      <c r="W38">
        <v>1000</v>
      </c>
      <c r="Z38" t="str">
        <f t="shared" si="8"/>
        <v>2#504|1#3360|3#168|4#168</v>
      </c>
    </row>
    <row r="39" spans="2:26" x14ac:dyDescent="0.2">
      <c r="B39" s="1" t="s">
        <v>62</v>
      </c>
      <c r="C39" s="3">
        <v>37</v>
      </c>
      <c r="D39" s="3">
        <v>41007</v>
      </c>
      <c r="E39" t="s">
        <v>257</v>
      </c>
      <c r="F39">
        <v>10007</v>
      </c>
      <c r="G39" t="s">
        <v>253</v>
      </c>
      <c r="T39">
        <v>1200</v>
      </c>
      <c r="V39">
        <v>29</v>
      </c>
      <c r="W39">
        <v>1000</v>
      </c>
      <c r="Z39" t="str">
        <f>X$1&amp;"#"&amp;O32&amp;"|"&amp;Y$1&amp;"#"&amp;P32&amp;"|"&amp;Z$1&amp;"#"&amp;Q32&amp;"|"&amp;AA$1&amp;"#"&amp;R32</f>
        <v>2#522|1#3480|3#174|4#174</v>
      </c>
    </row>
    <row r="40" spans="2:26" x14ac:dyDescent="0.2">
      <c r="B40" s="1" t="s">
        <v>63</v>
      </c>
      <c r="C40" s="3">
        <v>38</v>
      </c>
      <c r="D40" s="3">
        <v>41010</v>
      </c>
      <c r="E40" t="s">
        <v>257</v>
      </c>
      <c r="F40">
        <v>10010</v>
      </c>
      <c r="G40" t="s">
        <v>253</v>
      </c>
      <c r="T40">
        <v>1500</v>
      </c>
      <c r="V40">
        <v>30</v>
      </c>
      <c r="W40">
        <v>1000</v>
      </c>
      <c r="Z40" t="str">
        <f t="shared" si="8"/>
        <v>2#540|1#3600|3#180|4#180</v>
      </c>
    </row>
    <row r="41" spans="2:26" x14ac:dyDescent="0.2">
      <c r="B41" s="1" t="s">
        <v>64</v>
      </c>
      <c r="C41" s="3">
        <v>39</v>
      </c>
      <c r="D41" s="3">
        <v>41012</v>
      </c>
      <c r="E41" t="s">
        <v>257</v>
      </c>
      <c r="F41">
        <v>10012</v>
      </c>
      <c r="G41" t="s">
        <v>253</v>
      </c>
      <c r="V41">
        <v>31</v>
      </c>
      <c r="W41">
        <v>1000</v>
      </c>
    </row>
    <row r="42" spans="2:26" x14ac:dyDescent="0.2">
      <c r="B42" s="1" t="s">
        <v>65</v>
      </c>
      <c r="C42" s="3">
        <v>40</v>
      </c>
      <c r="D42" s="3">
        <v>41013</v>
      </c>
      <c r="E42" t="s">
        <v>257</v>
      </c>
      <c r="F42">
        <v>10013</v>
      </c>
      <c r="G42" t="s">
        <v>255</v>
      </c>
      <c r="V42">
        <v>32</v>
      </c>
      <c r="W42">
        <v>1000</v>
      </c>
    </row>
    <row r="43" spans="2:26" x14ac:dyDescent="0.2">
      <c r="B43" s="1" t="s">
        <v>66</v>
      </c>
      <c r="C43" s="3">
        <v>41</v>
      </c>
      <c r="D43" s="3">
        <v>41015</v>
      </c>
      <c r="E43" t="s">
        <v>257</v>
      </c>
      <c r="F43">
        <v>10015</v>
      </c>
      <c r="G43" t="s">
        <v>253</v>
      </c>
      <c r="V43">
        <v>33</v>
      </c>
      <c r="W43">
        <v>1000</v>
      </c>
    </row>
    <row r="44" spans="2:26" x14ac:dyDescent="0.2">
      <c r="B44" s="1" t="s">
        <v>67</v>
      </c>
      <c r="C44" s="3">
        <v>42</v>
      </c>
      <c r="D44" s="3">
        <v>41016</v>
      </c>
      <c r="E44" t="s">
        <v>257</v>
      </c>
      <c r="F44">
        <v>10016</v>
      </c>
      <c r="G44" t="s">
        <v>254</v>
      </c>
      <c r="V44">
        <v>34</v>
      </c>
      <c r="W44">
        <v>1000</v>
      </c>
    </row>
    <row r="45" spans="2:26" x14ac:dyDescent="0.2">
      <c r="B45" s="1" t="s">
        <v>68</v>
      </c>
      <c r="C45" s="3">
        <v>43</v>
      </c>
      <c r="D45" s="3">
        <v>41017</v>
      </c>
      <c r="E45" t="s">
        <v>257</v>
      </c>
      <c r="F45">
        <v>10017</v>
      </c>
      <c r="G45" t="s">
        <v>254</v>
      </c>
      <c r="V45">
        <v>35</v>
      </c>
      <c r="W45">
        <v>1000</v>
      </c>
    </row>
    <row r="46" spans="2:26" x14ac:dyDescent="0.2">
      <c r="B46" s="1" t="s">
        <v>69</v>
      </c>
      <c r="C46" s="3">
        <v>44</v>
      </c>
      <c r="D46" s="3">
        <v>41018</v>
      </c>
      <c r="E46" t="s">
        <v>257</v>
      </c>
      <c r="F46">
        <v>10018</v>
      </c>
      <c r="G46" t="s">
        <v>252</v>
      </c>
      <c r="V46">
        <v>36</v>
      </c>
      <c r="W46">
        <v>1000</v>
      </c>
    </row>
    <row r="47" spans="2:26" x14ac:dyDescent="0.2">
      <c r="B47" s="1" t="s">
        <v>70</v>
      </c>
      <c r="C47" s="3">
        <v>45</v>
      </c>
      <c r="D47" s="3">
        <v>41019</v>
      </c>
      <c r="E47" t="s">
        <v>257</v>
      </c>
      <c r="F47">
        <v>10019</v>
      </c>
      <c r="G47" t="s">
        <v>255</v>
      </c>
      <c r="I47" s="13" t="s">
        <v>270</v>
      </c>
      <c r="J47" s="13" t="s">
        <v>271</v>
      </c>
      <c r="V47">
        <v>37</v>
      </c>
      <c r="W47">
        <v>1000</v>
      </c>
    </row>
    <row r="48" spans="2:26" x14ac:dyDescent="0.2">
      <c r="B48" s="1" t="s">
        <v>71</v>
      </c>
      <c r="C48" s="3">
        <v>46</v>
      </c>
      <c r="D48" s="3">
        <v>41020</v>
      </c>
      <c r="E48" t="s">
        <v>257</v>
      </c>
      <c r="F48">
        <v>10020</v>
      </c>
      <c r="G48" t="s">
        <v>252</v>
      </c>
      <c r="J48" s="13" t="s">
        <v>17</v>
      </c>
      <c r="K48">
        <v>1</v>
      </c>
      <c r="V48">
        <v>38</v>
      </c>
      <c r="W48">
        <v>1000</v>
      </c>
    </row>
    <row r="49" spans="2:23" x14ac:dyDescent="0.2">
      <c r="B49" s="1" t="s">
        <v>72</v>
      </c>
      <c r="C49" s="3">
        <v>47</v>
      </c>
      <c r="D49" s="3">
        <v>41021</v>
      </c>
      <c r="E49" t="s">
        <v>257</v>
      </c>
      <c r="F49">
        <v>10021</v>
      </c>
      <c r="G49" t="s">
        <v>254</v>
      </c>
      <c r="J49" s="13" t="s">
        <v>13</v>
      </c>
      <c r="K49">
        <v>0.8</v>
      </c>
      <c r="V49">
        <v>39</v>
      </c>
      <c r="W49">
        <v>1000</v>
      </c>
    </row>
    <row r="50" spans="2:23" x14ac:dyDescent="0.2">
      <c r="B50" s="1" t="s">
        <v>73</v>
      </c>
      <c r="C50" s="3">
        <v>48</v>
      </c>
      <c r="D50" s="3">
        <v>41024</v>
      </c>
      <c r="E50" t="s">
        <v>257</v>
      </c>
      <c r="F50">
        <v>10024</v>
      </c>
      <c r="G50" t="s">
        <v>255</v>
      </c>
      <c r="J50" s="13" t="s">
        <v>25</v>
      </c>
      <c r="K50">
        <v>0.6</v>
      </c>
      <c r="V50">
        <v>40</v>
      </c>
      <c r="W50">
        <v>2000</v>
      </c>
    </row>
    <row r="51" spans="2:23" x14ac:dyDescent="0.2">
      <c r="B51" s="1" t="s">
        <v>74</v>
      </c>
      <c r="C51" s="3">
        <v>49</v>
      </c>
      <c r="D51" s="3">
        <v>41033</v>
      </c>
      <c r="E51" t="s">
        <v>257</v>
      </c>
      <c r="F51">
        <v>10033</v>
      </c>
      <c r="G51" t="s">
        <v>253</v>
      </c>
      <c r="V51">
        <v>41</v>
      </c>
      <c r="W51">
        <v>2000</v>
      </c>
    </row>
    <row r="52" spans="2:23" x14ac:dyDescent="0.2">
      <c r="B52" s="1" t="s">
        <v>75</v>
      </c>
      <c r="C52" s="3">
        <v>50</v>
      </c>
      <c r="D52" s="3">
        <v>41042</v>
      </c>
      <c r="E52" t="s">
        <v>257</v>
      </c>
      <c r="F52">
        <v>10042</v>
      </c>
      <c r="G52" t="s">
        <v>255</v>
      </c>
      <c r="J52" s="13" t="s">
        <v>272</v>
      </c>
      <c r="K52">
        <v>30</v>
      </c>
      <c r="V52">
        <v>42</v>
      </c>
      <c r="W52">
        <v>2000</v>
      </c>
    </row>
    <row r="53" spans="2:23" x14ac:dyDescent="0.2">
      <c r="B53" s="1" t="s">
        <v>76</v>
      </c>
      <c r="C53" s="3">
        <v>51</v>
      </c>
      <c r="D53" s="3">
        <v>41043</v>
      </c>
      <c r="E53" t="s">
        <v>257</v>
      </c>
      <c r="F53">
        <v>10043</v>
      </c>
      <c r="G53" t="s">
        <v>255</v>
      </c>
      <c r="V53">
        <v>43</v>
      </c>
      <c r="W53">
        <v>2000</v>
      </c>
    </row>
    <row r="54" spans="2:23" x14ac:dyDescent="0.2">
      <c r="B54" s="1" t="s">
        <v>77</v>
      </c>
      <c r="C54" s="3">
        <v>52</v>
      </c>
      <c r="D54" s="3">
        <v>41075</v>
      </c>
      <c r="E54" t="s">
        <v>257</v>
      </c>
      <c r="F54">
        <v>10087</v>
      </c>
      <c r="G54" t="s">
        <v>254</v>
      </c>
      <c r="V54">
        <v>44</v>
      </c>
      <c r="W54">
        <v>2000</v>
      </c>
    </row>
    <row r="55" spans="2:23" x14ac:dyDescent="0.2">
      <c r="B55" s="1" t="s">
        <v>78</v>
      </c>
      <c r="C55" s="1">
        <v>53</v>
      </c>
      <c r="D55" s="1">
        <v>41001</v>
      </c>
      <c r="E55" t="s">
        <v>257</v>
      </c>
      <c r="F55">
        <v>10001</v>
      </c>
      <c r="G55" t="s">
        <v>254</v>
      </c>
      <c r="V55">
        <v>45</v>
      </c>
      <c r="W55">
        <v>3000</v>
      </c>
    </row>
    <row r="56" spans="2:23" x14ac:dyDescent="0.2">
      <c r="B56" s="1" t="s">
        <v>79</v>
      </c>
      <c r="C56" s="1">
        <v>54</v>
      </c>
      <c r="D56" s="1">
        <v>41006</v>
      </c>
      <c r="E56" t="s">
        <v>257</v>
      </c>
      <c r="F56">
        <v>10006</v>
      </c>
      <c r="G56" t="s">
        <v>252</v>
      </c>
      <c r="V56">
        <v>46</v>
      </c>
      <c r="W56">
        <v>3000</v>
      </c>
    </row>
    <row r="57" spans="2:23" x14ac:dyDescent="0.2">
      <c r="B57" s="1" t="s">
        <v>80</v>
      </c>
      <c r="C57" s="1">
        <v>55</v>
      </c>
      <c r="D57" s="1">
        <v>41008</v>
      </c>
      <c r="E57" t="s">
        <v>257</v>
      </c>
      <c r="F57">
        <v>10008</v>
      </c>
      <c r="G57" t="s">
        <v>252</v>
      </c>
      <c r="V57">
        <v>47</v>
      </c>
      <c r="W57">
        <v>3000</v>
      </c>
    </row>
    <row r="58" spans="2:23" x14ac:dyDescent="0.2">
      <c r="B58" s="1" t="s">
        <v>81</v>
      </c>
      <c r="C58" s="1">
        <v>56</v>
      </c>
      <c r="D58" s="1">
        <v>41009</v>
      </c>
      <c r="E58" t="s">
        <v>257</v>
      </c>
      <c r="F58">
        <v>10009</v>
      </c>
      <c r="G58" t="s">
        <v>254</v>
      </c>
      <c r="V58">
        <v>48</v>
      </c>
      <c r="W58">
        <v>3000</v>
      </c>
    </row>
    <row r="59" spans="2:23" x14ac:dyDescent="0.2">
      <c r="B59" s="1" t="s">
        <v>82</v>
      </c>
      <c r="C59" s="1">
        <v>57</v>
      </c>
      <c r="D59" s="1">
        <v>41011</v>
      </c>
      <c r="E59" t="s">
        <v>257</v>
      </c>
      <c r="F59">
        <v>10011</v>
      </c>
      <c r="G59" t="s">
        <v>252</v>
      </c>
      <c r="V59">
        <v>49</v>
      </c>
      <c r="W59">
        <v>3000</v>
      </c>
    </row>
    <row r="60" spans="2:23" x14ac:dyDescent="0.2">
      <c r="B60" s="1" t="s">
        <v>83</v>
      </c>
      <c r="C60" s="1">
        <v>58</v>
      </c>
      <c r="D60" s="1">
        <v>41014</v>
      </c>
      <c r="E60" t="s">
        <v>257</v>
      </c>
      <c r="F60">
        <v>10014</v>
      </c>
      <c r="G60" t="s">
        <v>254</v>
      </c>
      <c r="V60">
        <v>50</v>
      </c>
      <c r="W60">
        <v>5000</v>
      </c>
    </row>
    <row r="61" spans="2:23" x14ac:dyDescent="0.2">
      <c r="B61" s="1" t="s">
        <v>84</v>
      </c>
      <c r="C61" s="1">
        <v>59</v>
      </c>
      <c r="D61" s="1">
        <v>41022</v>
      </c>
      <c r="E61" t="s">
        <v>257</v>
      </c>
      <c r="F61">
        <v>10022</v>
      </c>
      <c r="G61" t="s">
        <v>253</v>
      </c>
    </row>
    <row r="62" spans="2:23" x14ac:dyDescent="0.2">
      <c r="B62" s="1" t="s">
        <v>85</v>
      </c>
      <c r="C62" s="1">
        <v>60</v>
      </c>
      <c r="D62" s="1">
        <v>41023</v>
      </c>
      <c r="E62" t="s">
        <v>257</v>
      </c>
      <c r="F62">
        <v>10023</v>
      </c>
      <c r="G62" t="s">
        <v>253</v>
      </c>
    </row>
    <row r="63" spans="2:23" x14ac:dyDescent="0.2">
      <c r="B63" s="1" t="s">
        <v>86</v>
      </c>
      <c r="C63" s="1">
        <v>61</v>
      </c>
      <c r="D63" s="1">
        <v>41026</v>
      </c>
      <c r="E63" t="s">
        <v>257</v>
      </c>
      <c r="F63">
        <v>10026</v>
      </c>
      <c r="G63" t="s">
        <v>255</v>
      </c>
    </row>
    <row r="64" spans="2:23" x14ac:dyDescent="0.2">
      <c r="B64" s="1" t="s">
        <v>87</v>
      </c>
      <c r="C64" s="1">
        <v>62</v>
      </c>
      <c r="D64" s="1">
        <v>41040</v>
      </c>
      <c r="E64" t="s">
        <v>257</v>
      </c>
      <c r="F64">
        <v>10040</v>
      </c>
      <c r="G64" t="s">
        <v>254</v>
      </c>
    </row>
    <row r="65" spans="2:7" x14ac:dyDescent="0.2">
      <c r="B65" s="1" t="s">
        <v>88</v>
      </c>
      <c r="C65" s="1">
        <v>63</v>
      </c>
      <c r="D65" s="1">
        <v>41041</v>
      </c>
      <c r="E65" t="s">
        <v>257</v>
      </c>
      <c r="F65">
        <v>10041</v>
      </c>
      <c r="G65" t="s">
        <v>255</v>
      </c>
    </row>
    <row r="66" spans="2:7" x14ac:dyDescent="0.2">
      <c r="B66" s="1" t="s">
        <v>89</v>
      </c>
      <c r="C66" s="1">
        <v>64</v>
      </c>
      <c r="D66" s="1">
        <v>41073</v>
      </c>
      <c r="E66" t="s">
        <v>257</v>
      </c>
      <c r="F66">
        <v>10085</v>
      </c>
      <c r="G66" t="s">
        <v>252</v>
      </c>
    </row>
    <row r="67" spans="2:7" x14ac:dyDescent="0.2">
      <c r="B67" s="1" t="s">
        <v>90</v>
      </c>
      <c r="C67" s="1">
        <v>65</v>
      </c>
      <c r="D67" s="1">
        <v>41074</v>
      </c>
      <c r="E67" t="s">
        <v>257</v>
      </c>
      <c r="F67">
        <v>10086</v>
      </c>
      <c r="G67" t="s">
        <v>253</v>
      </c>
    </row>
    <row r="68" spans="2:7" x14ac:dyDescent="0.2">
      <c r="B68" s="1" t="s">
        <v>91</v>
      </c>
      <c r="C68" s="1">
        <v>66</v>
      </c>
      <c r="D68" s="1">
        <v>41076</v>
      </c>
      <c r="E68" t="s">
        <v>257</v>
      </c>
      <c r="F68">
        <v>10088</v>
      </c>
      <c r="G68" t="s">
        <v>255</v>
      </c>
    </row>
    <row r="69" spans="2:7" x14ac:dyDescent="0.2">
      <c r="B69" s="1" t="s">
        <v>92</v>
      </c>
      <c r="C69" s="1">
        <v>67</v>
      </c>
      <c r="D69" s="1">
        <v>41077</v>
      </c>
      <c r="E69" t="s">
        <v>257</v>
      </c>
      <c r="F69">
        <v>10089</v>
      </c>
      <c r="G69" t="s">
        <v>253</v>
      </c>
    </row>
    <row r="70" spans="2:7" x14ac:dyDescent="0.2">
      <c r="B70" s="1" t="s">
        <v>93</v>
      </c>
      <c r="C70" s="1">
        <v>68</v>
      </c>
      <c r="D70" s="1">
        <v>41078</v>
      </c>
      <c r="E70" t="s">
        <v>257</v>
      </c>
      <c r="F70">
        <v>10090</v>
      </c>
      <c r="G70" t="s">
        <v>255</v>
      </c>
    </row>
    <row r="71" spans="2:7" x14ac:dyDescent="0.2">
      <c r="B71" s="1" t="s">
        <v>94</v>
      </c>
      <c r="C71" s="1">
        <v>69</v>
      </c>
      <c r="D71" s="1">
        <v>41091</v>
      </c>
      <c r="E71" t="s">
        <v>257</v>
      </c>
      <c r="F71">
        <v>10091</v>
      </c>
      <c r="G71" t="s">
        <v>252</v>
      </c>
    </row>
    <row r="72" spans="2:7" x14ac:dyDescent="0.2">
      <c r="B72" s="1" t="s">
        <v>95</v>
      </c>
      <c r="C72" s="1">
        <v>70</v>
      </c>
      <c r="D72" s="1">
        <v>41092</v>
      </c>
      <c r="E72" t="s">
        <v>257</v>
      </c>
      <c r="F72">
        <v>10092</v>
      </c>
      <c r="G72" t="s">
        <v>253</v>
      </c>
    </row>
    <row r="73" spans="2:7" x14ac:dyDescent="0.2">
      <c r="B73" s="1" t="s">
        <v>246</v>
      </c>
      <c r="C73" s="1">
        <v>71</v>
      </c>
      <c r="D73" s="3">
        <v>41100</v>
      </c>
      <c r="E73" t="s">
        <v>257</v>
      </c>
      <c r="F73">
        <v>10026</v>
      </c>
      <c r="G73" t="s">
        <v>255</v>
      </c>
    </row>
    <row r="74" spans="2:7" x14ac:dyDescent="0.2">
      <c r="B74" s="1" t="s">
        <v>248</v>
      </c>
      <c r="C74" s="1">
        <v>72</v>
      </c>
      <c r="D74" s="3">
        <v>41101</v>
      </c>
      <c r="E74" t="s">
        <v>251</v>
      </c>
      <c r="F74">
        <v>10059</v>
      </c>
      <c r="G74" t="s">
        <v>252</v>
      </c>
    </row>
    <row r="75" spans="2:7" x14ac:dyDescent="0.2">
      <c r="B75" s="1" t="s">
        <v>250</v>
      </c>
      <c r="C75" s="1">
        <v>73</v>
      </c>
      <c r="D75" s="3">
        <v>41102</v>
      </c>
      <c r="E75" t="s">
        <v>251</v>
      </c>
      <c r="F75">
        <v>10079</v>
      </c>
      <c r="G75" t="s">
        <v>252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ChangingCard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419983115@qq.com</cp:lastModifiedBy>
  <dcterms:created xsi:type="dcterms:W3CDTF">2015-06-05T18:19:00Z</dcterms:created>
  <dcterms:modified xsi:type="dcterms:W3CDTF">2023-12-20T07:17:31Z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