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E:\jieling\int\xinjieling\master_test_hw\base_data\"/>
    </mc:Choice>
  </mc:AlternateContent>
  <xr:revisionPtr revIDLastSave="0" documentId="13_ncr:1_{149EACDF-86FA-4043-A968-41FBC7A2A808}" xr6:coauthVersionLast="45" xr6:coauthVersionMax="45" xr10:uidLastSave="{00000000-0000-0000-0000-000000000000}"/>
  <bookViews>
    <workbookView xWindow="-120" yWindow="-120" windowWidth="29040" windowHeight="15840" tabRatio="814" xr2:uid="{00000000-000D-0000-FFFF-FFFF00000000}"/>
  </bookViews>
  <sheets>
    <sheet name="EquipConfig" sheetId="1" r:id="rId1"/>
    <sheet name="辅助表" sheetId="3" r:id="rId2"/>
    <sheet name="装备等级分类" sheetId="2" r:id="rId3"/>
    <sheet name="装备等级分类辅助" sheetId="7" r:id="rId4"/>
    <sheet name="1" sheetId="4" r:id="rId5"/>
    <sheet name="合成装备" sheetId="5" r:id="rId6"/>
    <sheet name="装备分类辅助表" sheetId="6" r:id="rId7"/>
    <sheet name="装备属性重制版辅助表" sheetId="8" r:id="rId8"/>
  </sheets>
  <externalReferences>
    <externalReference r:id="rId9"/>
    <externalReference r:id="rId10"/>
  </externalReferences>
  <definedNames>
    <definedName name="_xlnm._FilterDatabase" localSheetId="0" hidden="1">EquipConfig!$A$1:$AD$324</definedName>
    <definedName name="_xlnm._FilterDatabase" localSheetId="1" hidden="1">辅助表!$B$1:$R$118</definedName>
    <definedName name="_xlnm._FilterDatabase" localSheetId="6" hidden="1">装备分类辅助表!$A$1:$T$634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28" i="8" l="1"/>
  <c r="AH128" i="8" s="1"/>
  <c r="AM128" i="8" s="1"/>
  <c r="AS128" i="8" s="1"/>
  <c r="AD128" i="8"/>
  <c r="AE127" i="8"/>
  <c r="AH127" i="8" s="1"/>
  <c r="AD127" i="8"/>
  <c r="AE126" i="8"/>
  <c r="AH126" i="8" s="1"/>
  <c r="AM126" i="8" s="1"/>
  <c r="AS126" i="8" s="1"/>
  <c r="AD126" i="8"/>
  <c r="AE125" i="8"/>
  <c r="AH125" i="8" s="1"/>
  <c r="AD125" i="8"/>
  <c r="AE124" i="8"/>
  <c r="AH124" i="8" s="1"/>
  <c r="AM124" i="8" s="1"/>
  <c r="AS124" i="8" s="1"/>
  <c r="AD124" i="8"/>
  <c r="AE123" i="8"/>
  <c r="AH123" i="8" s="1"/>
  <c r="AD123" i="8"/>
  <c r="AM122" i="8"/>
  <c r="AS122" i="8" s="1"/>
  <c r="AI122" i="8"/>
  <c r="CJ55" i="8" s="1"/>
  <c r="CM55" i="8" s="1"/>
  <c r="CP37" i="8" s="1"/>
  <c r="CS37" i="8" s="1"/>
  <c r="AE122" i="8"/>
  <c r="AH122" i="8" s="1"/>
  <c r="AD122" i="8"/>
  <c r="AE121" i="8"/>
  <c r="AH121" i="8" s="1"/>
  <c r="AD121" i="8"/>
  <c r="AE120" i="8"/>
  <c r="AH120" i="8" s="1"/>
  <c r="AD120" i="8"/>
  <c r="AE119" i="8"/>
  <c r="AH119" i="8" s="1"/>
  <c r="AD119" i="8"/>
  <c r="AE118" i="8"/>
  <c r="AH118" i="8" s="1"/>
  <c r="AM118" i="8" s="1"/>
  <c r="AS118" i="8" s="1"/>
  <c r="AD118" i="8"/>
  <c r="AE117" i="8"/>
  <c r="AH117" i="8" s="1"/>
  <c r="AM117" i="8" s="1"/>
  <c r="AS117" i="8" s="1"/>
  <c r="AD117" i="8"/>
  <c r="AE116" i="8"/>
  <c r="AH116" i="8" s="1"/>
  <c r="AN116" i="8" s="1"/>
  <c r="AT116" i="8" s="1"/>
  <c r="AD116" i="8"/>
  <c r="AE115" i="8"/>
  <c r="AH115" i="8" s="1"/>
  <c r="AD115" i="8"/>
  <c r="AE114" i="8"/>
  <c r="AH114" i="8" s="1"/>
  <c r="AM114" i="8" s="1"/>
  <c r="AS114" i="8" s="1"/>
  <c r="AD114" i="8"/>
  <c r="AE113" i="8"/>
  <c r="AH113" i="8" s="1"/>
  <c r="AM113" i="8" s="1"/>
  <c r="AS113" i="8" s="1"/>
  <c r="AD113" i="8"/>
  <c r="AE112" i="8"/>
  <c r="AH112" i="8" s="1"/>
  <c r="AN112" i="8" s="1"/>
  <c r="AT112" i="8" s="1"/>
  <c r="AD112" i="8"/>
  <c r="AE111" i="8"/>
  <c r="AH111" i="8" s="1"/>
  <c r="AN111" i="8" s="1"/>
  <c r="AT111" i="8" s="1"/>
  <c r="AD111" i="8"/>
  <c r="AE110" i="8"/>
  <c r="AH110" i="8" s="1"/>
  <c r="AM110" i="8" s="1"/>
  <c r="AS110" i="8" s="1"/>
  <c r="AD110" i="8"/>
  <c r="AM109" i="8"/>
  <c r="AS109" i="8" s="1"/>
  <c r="AI109" i="8"/>
  <c r="AO109" i="8" s="1"/>
  <c r="AE109" i="8"/>
  <c r="AH109" i="8" s="1"/>
  <c r="AJ109" i="8" s="1"/>
  <c r="AD109" i="8"/>
  <c r="AE108" i="8"/>
  <c r="AH108" i="8" s="1"/>
  <c r="AD108" i="8"/>
  <c r="AE107" i="8"/>
  <c r="AH107" i="8" s="1"/>
  <c r="AD107" i="8"/>
  <c r="AE106" i="8"/>
  <c r="AH106" i="8" s="1"/>
  <c r="AD106" i="8"/>
  <c r="AE105" i="8"/>
  <c r="AH105" i="8" s="1"/>
  <c r="AD105" i="8"/>
  <c r="AE104" i="8"/>
  <c r="AH104" i="8" s="1"/>
  <c r="AL104" i="8" s="1"/>
  <c r="AD104" i="8"/>
  <c r="AE103" i="8"/>
  <c r="AH103" i="8" s="1"/>
  <c r="AD103" i="8"/>
  <c r="AE102" i="8"/>
  <c r="AH102" i="8" s="1"/>
  <c r="AD102" i="8"/>
  <c r="AE101" i="8"/>
  <c r="AH101" i="8" s="1"/>
  <c r="AK101" i="8" s="1"/>
  <c r="AD101" i="8"/>
  <c r="AE100" i="8"/>
  <c r="AH100" i="8" s="1"/>
  <c r="AD100" i="8"/>
  <c r="AE99" i="8"/>
  <c r="AH99" i="8" s="1"/>
  <c r="AL99" i="8" s="1"/>
  <c r="AD99" i="8"/>
  <c r="AE98" i="8"/>
  <c r="AH98" i="8" s="1"/>
  <c r="AJ98" i="8" s="1"/>
  <c r="AD98" i="8"/>
  <c r="AE97" i="8"/>
  <c r="AH97" i="8" s="1"/>
  <c r="AD97" i="8"/>
  <c r="AE96" i="8"/>
  <c r="AH96" i="8" s="1"/>
  <c r="AD96" i="8"/>
  <c r="AE95" i="8"/>
  <c r="AH95" i="8" s="1"/>
  <c r="AN95" i="8" s="1"/>
  <c r="AT95" i="8" s="1"/>
  <c r="AD95" i="8"/>
  <c r="AE94" i="8"/>
  <c r="AH94" i="8" s="1"/>
  <c r="AD94" i="8"/>
  <c r="AH93" i="8"/>
  <c r="AN93" i="8" s="1"/>
  <c r="AT93" i="8" s="1"/>
  <c r="AD93" i="8"/>
  <c r="AE92" i="8"/>
  <c r="AH92" i="8" s="1"/>
  <c r="AI92" i="8" s="1"/>
  <c r="AD92" i="8"/>
  <c r="AE91" i="8"/>
  <c r="AH91" i="8" s="1"/>
  <c r="AD91" i="8"/>
  <c r="AE90" i="8"/>
  <c r="AH90" i="8" s="1"/>
  <c r="AN90" i="8" s="1"/>
  <c r="AT90" i="8" s="1"/>
  <c r="AD90" i="8"/>
  <c r="AI89" i="8"/>
  <c r="CJ22" i="8" s="1"/>
  <c r="CM22" i="8" s="1"/>
  <c r="CP22" i="8" s="1"/>
  <c r="CS22" i="8" s="1"/>
  <c r="AE89" i="8"/>
  <c r="AH89" i="8" s="1"/>
  <c r="AN89" i="8" s="1"/>
  <c r="AT89" i="8" s="1"/>
  <c r="AD89" i="8"/>
  <c r="AE88" i="8"/>
  <c r="AH88" i="8" s="1"/>
  <c r="AD88" i="8"/>
  <c r="AE87" i="8"/>
  <c r="AH87" i="8" s="1"/>
  <c r="AD87" i="8"/>
  <c r="AE86" i="8"/>
  <c r="AH86" i="8" s="1"/>
  <c r="AN86" i="8" s="1"/>
  <c r="AT86" i="8" s="1"/>
  <c r="AD86" i="8"/>
  <c r="AE85" i="8"/>
  <c r="AH85" i="8" s="1"/>
  <c r="AI85" i="8" s="1"/>
  <c r="AD85" i="8"/>
  <c r="AE84" i="8"/>
  <c r="AH84" i="8" s="1"/>
  <c r="AD84" i="8"/>
  <c r="AE83" i="8"/>
  <c r="AH83" i="8" s="1"/>
  <c r="AD83" i="8"/>
  <c r="AN82" i="8"/>
  <c r="AT82" i="8" s="1"/>
  <c r="AE82" i="8"/>
  <c r="AH82" i="8" s="1"/>
  <c r="AM82" i="8" s="1"/>
  <c r="AS82" i="8" s="1"/>
  <c r="AD82" i="8"/>
  <c r="AE78" i="8"/>
  <c r="AH78" i="8" s="1"/>
  <c r="AD78" i="8"/>
  <c r="AH77" i="8"/>
  <c r="AI77" i="8" s="1"/>
  <c r="AE77" i="8"/>
  <c r="AD77" i="8"/>
  <c r="AE76" i="8"/>
  <c r="AH76" i="8" s="1"/>
  <c r="AD76" i="8"/>
  <c r="AE75" i="8"/>
  <c r="AH75" i="8" s="1"/>
  <c r="AD75" i="8"/>
  <c r="AE74" i="8"/>
  <c r="AH74" i="8" s="1"/>
  <c r="AD74" i="8"/>
  <c r="AE73" i="8"/>
  <c r="AH73" i="8" s="1"/>
  <c r="AD73" i="8"/>
  <c r="AE72" i="8"/>
  <c r="AH72" i="8" s="1"/>
  <c r="AD72" i="8"/>
  <c r="AE71" i="8"/>
  <c r="AH71" i="8" s="1"/>
  <c r="AD71" i="8"/>
  <c r="F71" i="8"/>
  <c r="G71" i="8" s="1"/>
  <c r="H71" i="8" s="1"/>
  <c r="E71" i="8"/>
  <c r="AE70" i="8"/>
  <c r="AH70" i="8" s="1"/>
  <c r="AD70" i="8"/>
  <c r="F70" i="8"/>
  <c r="G70" i="8" s="1"/>
  <c r="H70" i="8" s="1"/>
  <c r="E70" i="8"/>
  <c r="AE69" i="8"/>
  <c r="AH69" i="8" s="1"/>
  <c r="AD69" i="8"/>
  <c r="F69" i="8"/>
  <c r="G69" i="8" s="1"/>
  <c r="H69" i="8" s="1"/>
  <c r="E69" i="8"/>
  <c r="AE68" i="8"/>
  <c r="AH68" i="8" s="1"/>
  <c r="AD68" i="8"/>
  <c r="F68" i="8"/>
  <c r="G68" i="8" s="1"/>
  <c r="H68" i="8" s="1"/>
  <c r="E68" i="8"/>
  <c r="AE67" i="8"/>
  <c r="AH67" i="8" s="1"/>
  <c r="AD67" i="8"/>
  <c r="F67" i="8"/>
  <c r="G67" i="8" s="1"/>
  <c r="H67" i="8" s="1"/>
  <c r="E67" i="8"/>
  <c r="AE66" i="8"/>
  <c r="AH66" i="8" s="1"/>
  <c r="AL66" i="8" s="1"/>
  <c r="AR66" i="8" s="1"/>
  <c r="AD66" i="8"/>
  <c r="F66" i="8"/>
  <c r="G66" i="8" s="1"/>
  <c r="H66" i="8" s="1"/>
  <c r="E66" i="8"/>
  <c r="AE65" i="8"/>
  <c r="AH65" i="8" s="1"/>
  <c r="AL65" i="8" s="1"/>
  <c r="AR65" i="8" s="1"/>
  <c r="AD65" i="8"/>
  <c r="F65" i="8"/>
  <c r="G65" i="8" s="1"/>
  <c r="H65" i="8" s="1"/>
  <c r="E65" i="8"/>
  <c r="AE64" i="8"/>
  <c r="AH64" i="8" s="1"/>
  <c r="AD64" i="8"/>
  <c r="F64" i="8"/>
  <c r="G64" i="8" s="1"/>
  <c r="H64" i="8" s="1"/>
  <c r="E64" i="8"/>
  <c r="AE63" i="8"/>
  <c r="AH63" i="8" s="1"/>
  <c r="AD63" i="8"/>
  <c r="F63" i="8"/>
  <c r="G63" i="8" s="1"/>
  <c r="H63" i="8" s="1"/>
  <c r="E63" i="8"/>
  <c r="AE62" i="8"/>
  <c r="AH62" i="8" s="1"/>
  <c r="AD62" i="8"/>
  <c r="F62" i="8"/>
  <c r="G62" i="8" s="1"/>
  <c r="H62" i="8" s="1"/>
  <c r="E62" i="8"/>
  <c r="DM61" i="8"/>
  <c r="DL61" i="8"/>
  <c r="DO40" i="8" s="1"/>
  <c r="DR40" i="8" s="1"/>
  <c r="DK61" i="8"/>
  <c r="DN40" i="8" s="1"/>
  <c r="CX61" i="8"/>
  <c r="CL61" i="8"/>
  <c r="AE61" i="8"/>
  <c r="AH61" i="8" s="1"/>
  <c r="AM61" i="8" s="1"/>
  <c r="AD61" i="8"/>
  <c r="F61" i="8"/>
  <c r="G61" i="8" s="1"/>
  <c r="H61" i="8" s="1"/>
  <c r="E61" i="8"/>
  <c r="DM60" i="8"/>
  <c r="DP42" i="8" s="1"/>
  <c r="DS42" i="8" s="1"/>
  <c r="DL60" i="8"/>
  <c r="DO42" i="8" s="1"/>
  <c r="DR42" i="8" s="1"/>
  <c r="DK60" i="8"/>
  <c r="CX60" i="8"/>
  <c r="DA42" i="8" s="1"/>
  <c r="CL60" i="8"/>
  <c r="AN60" i="8"/>
  <c r="AE60" i="8"/>
  <c r="AH60" i="8" s="1"/>
  <c r="AI60" i="8" s="1"/>
  <c r="AD60" i="8"/>
  <c r="H60" i="8"/>
  <c r="F60" i="8"/>
  <c r="G60" i="8" s="1"/>
  <c r="E60" i="8"/>
  <c r="DM59" i="8"/>
  <c r="DL59" i="8"/>
  <c r="DO39" i="8" s="1"/>
  <c r="DR39" i="8" s="1"/>
  <c r="DK59" i="8"/>
  <c r="CX59" i="8"/>
  <c r="CL59" i="8"/>
  <c r="CO39" i="8" s="1"/>
  <c r="AE59" i="8"/>
  <c r="AH59" i="8" s="1"/>
  <c r="AN59" i="8" s="1"/>
  <c r="AD59" i="8"/>
  <c r="F59" i="8"/>
  <c r="G59" i="8" s="1"/>
  <c r="H59" i="8" s="1"/>
  <c r="E59" i="8"/>
  <c r="DM58" i="8"/>
  <c r="DP38" i="8" s="1"/>
  <c r="DS38" i="8" s="1"/>
  <c r="DL58" i="8"/>
  <c r="DK58" i="8"/>
  <c r="CX58" i="8"/>
  <c r="DA38" i="8" s="1"/>
  <c r="DG38" i="8" s="1"/>
  <c r="CL58" i="8"/>
  <c r="CO38" i="8" s="1"/>
  <c r="AE58" i="8"/>
  <c r="AH58" i="8" s="1"/>
  <c r="AD58" i="8"/>
  <c r="F58" i="8"/>
  <c r="G58" i="8" s="1"/>
  <c r="H58" i="8" s="1"/>
  <c r="E58" i="8"/>
  <c r="AE57" i="8"/>
  <c r="AH57" i="8" s="1"/>
  <c r="AD57" i="8"/>
  <c r="F57" i="8"/>
  <c r="G57" i="8" s="1"/>
  <c r="H57" i="8" s="1"/>
  <c r="E57" i="8"/>
  <c r="AE56" i="8"/>
  <c r="AH56" i="8" s="1"/>
  <c r="AK56" i="8" s="1"/>
  <c r="AQ56" i="8" s="1"/>
  <c r="AD56" i="8"/>
  <c r="F56" i="8"/>
  <c r="G56" i="8" s="1"/>
  <c r="H56" i="8" s="1"/>
  <c r="E56" i="8"/>
  <c r="DM55" i="8"/>
  <c r="DP37" i="8" s="1"/>
  <c r="DS37" i="8" s="1"/>
  <c r="DL55" i="8"/>
  <c r="DO37" i="8" s="1"/>
  <c r="DR37" i="8" s="1"/>
  <c r="DK55" i="8"/>
  <c r="DN37" i="8" s="1"/>
  <c r="CX55" i="8"/>
  <c r="CL55" i="8"/>
  <c r="CO37" i="8" s="1"/>
  <c r="AE55" i="8"/>
  <c r="AH55" i="8" s="1"/>
  <c r="AD55" i="8"/>
  <c r="F55" i="8"/>
  <c r="G55" i="8" s="1"/>
  <c r="H55" i="8" s="1"/>
  <c r="E55" i="8"/>
  <c r="DM54" i="8"/>
  <c r="DP41" i="8" s="1"/>
  <c r="DL54" i="8"/>
  <c r="DO41" i="8" s="1"/>
  <c r="DR41" i="8" s="1"/>
  <c r="DK54" i="8"/>
  <c r="CX54" i="8"/>
  <c r="CL54" i="8"/>
  <c r="AE54" i="8"/>
  <c r="AH54" i="8" s="1"/>
  <c r="AL54" i="8" s="1"/>
  <c r="AR54" i="8" s="1"/>
  <c r="AD54" i="8"/>
  <c r="F54" i="8"/>
  <c r="G54" i="8" s="1"/>
  <c r="H54" i="8" s="1"/>
  <c r="E54" i="8"/>
  <c r="AE53" i="8"/>
  <c r="AH53" i="8" s="1"/>
  <c r="AD53" i="8"/>
  <c r="AH52" i="8"/>
  <c r="AM52" i="8" s="1"/>
  <c r="AS52" i="8" s="1"/>
  <c r="AE52" i="8"/>
  <c r="AD52" i="8"/>
  <c r="AE51" i="8"/>
  <c r="AH51" i="8" s="1"/>
  <c r="AD51" i="8"/>
  <c r="AE50" i="8"/>
  <c r="AH50" i="8" s="1"/>
  <c r="AD50" i="8"/>
  <c r="AG46" i="8"/>
  <c r="AE46" i="8"/>
  <c r="AD46" i="8"/>
  <c r="AC46" i="8"/>
  <c r="AB46" i="8"/>
  <c r="AK45" i="8"/>
  <c r="AI45" i="8"/>
  <c r="AG45" i="8"/>
  <c r="AF45" i="8"/>
  <c r="AE45" i="8"/>
  <c r="AD45" i="8"/>
  <c r="AC45" i="8"/>
  <c r="AB45" i="8"/>
  <c r="AA45" i="8"/>
  <c r="Z45" i="8"/>
  <c r="AK44" i="8"/>
  <c r="AI44" i="8"/>
  <c r="AG44" i="8"/>
  <c r="AF44" i="8"/>
  <c r="AE44" i="8"/>
  <c r="AD44" i="8"/>
  <c r="AC44" i="8"/>
  <c r="AB44" i="8"/>
  <c r="AA44" i="8"/>
  <c r="Z44" i="8"/>
  <c r="CA43" i="8"/>
  <c r="BZ43" i="8"/>
  <c r="BY43" i="8"/>
  <c r="BL43" i="8"/>
  <c r="AY43" i="8"/>
  <c r="BC25" i="8" s="1"/>
  <c r="BG25" i="8" s="1"/>
  <c r="AX43" i="8"/>
  <c r="AK43" i="8"/>
  <c r="AI43" i="8"/>
  <c r="AG43" i="8"/>
  <c r="AF43" i="8"/>
  <c r="AE43" i="8"/>
  <c r="AD43" i="8"/>
  <c r="AC43" i="8"/>
  <c r="AB43" i="8"/>
  <c r="AA43" i="8"/>
  <c r="Z43" i="8"/>
  <c r="DN42" i="8"/>
  <c r="CO42" i="8"/>
  <c r="AK42" i="8"/>
  <c r="AI42" i="8"/>
  <c r="AG42" i="8"/>
  <c r="AF42" i="8"/>
  <c r="AE42" i="8"/>
  <c r="AD42" i="8"/>
  <c r="AC42" i="8"/>
  <c r="AB42" i="8"/>
  <c r="AA42" i="8"/>
  <c r="Z42" i="8"/>
  <c r="DS41" i="8"/>
  <c r="DN41" i="8"/>
  <c r="DA41" i="8"/>
  <c r="CO41" i="8"/>
  <c r="CA41" i="8"/>
  <c r="BZ41" i="8"/>
  <c r="BY41" i="8"/>
  <c r="BL41" i="8"/>
  <c r="AY41" i="8"/>
  <c r="BC24" i="8" s="1"/>
  <c r="BG24" i="8" s="1"/>
  <c r="AX41" i="8"/>
  <c r="AK41" i="8"/>
  <c r="AI41" i="8"/>
  <c r="AG41" i="8"/>
  <c r="AF41" i="8"/>
  <c r="AE41" i="8"/>
  <c r="AD41" i="8"/>
  <c r="AC41" i="8"/>
  <c r="AB41" i="8"/>
  <c r="AA41" i="8"/>
  <c r="Z41" i="8"/>
  <c r="DP40" i="8"/>
  <c r="DS40" i="8" s="1"/>
  <c r="DA40" i="8"/>
  <c r="DG40" i="8" s="1"/>
  <c r="CO40" i="8"/>
  <c r="AK40" i="8"/>
  <c r="AI40" i="8"/>
  <c r="AG40" i="8"/>
  <c r="AF40" i="8"/>
  <c r="AE40" i="8"/>
  <c r="AD40" i="8"/>
  <c r="AC40" i="8"/>
  <c r="AB40" i="8"/>
  <c r="AA40" i="8"/>
  <c r="Z40" i="8"/>
  <c r="C40" i="8"/>
  <c r="F40" i="8" s="1"/>
  <c r="G40" i="8" s="1"/>
  <c r="H40" i="8" s="1"/>
  <c r="B40" i="8"/>
  <c r="B41" i="8" s="1"/>
  <c r="E41" i="8" s="1"/>
  <c r="DP39" i="8"/>
  <c r="DS39" i="8" s="1"/>
  <c r="DN39" i="8"/>
  <c r="DA39" i="8"/>
  <c r="DG39" i="8" s="1"/>
  <c r="AK39" i="8"/>
  <c r="AI39" i="8"/>
  <c r="AG39" i="8"/>
  <c r="AF39" i="8"/>
  <c r="AE39" i="8"/>
  <c r="AD39" i="8"/>
  <c r="AC39" i="8"/>
  <c r="AB39" i="8"/>
  <c r="AA39" i="8"/>
  <c r="Z39" i="8"/>
  <c r="F39" i="8"/>
  <c r="G39" i="8" s="1"/>
  <c r="H39" i="8" s="1"/>
  <c r="E39" i="8"/>
  <c r="DR38" i="8"/>
  <c r="DO38" i="8"/>
  <c r="DN38" i="8"/>
  <c r="DM38" i="8"/>
  <c r="DP36" i="8" s="1"/>
  <c r="DS36" i="8" s="1"/>
  <c r="DL38" i="8"/>
  <c r="DO36" i="8" s="1"/>
  <c r="DR36" i="8" s="1"/>
  <c r="DK38" i="8"/>
  <c r="CX38" i="8"/>
  <c r="DA36" i="8" s="1"/>
  <c r="DG36" i="8" s="1"/>
  <c r="CL38" i="8"/>
  <c r="CO36" i="8" s="1"/>
  <c r="F38" i="8"/>
  <c r="G38" i="8" s="1"/>
  <c r="H38" i="8" s="1"/>
  <c r="E38" i="8"/>
  <c r="DM37" i="8"/>
  <c r="DL37" i="8"/>
  <c r="DO35" i="8" s="1"/>
  <c r="DR35" i="8" s="1"/>
  <c r="DK37" i="8"/>
  <c r="DN35" i="8" s="1"/>
  <c r="DA37" i="8"/>
  <c r="DG37" i="8" s="1"/>
  <c r="CX37" i="8"/>
  <c r="CL37" i="8"/>
  <c r="CO35" i="8" s="1"/>
  <c r="F37" i="8"/>
  <c r="G37" i="8" s="1"/>
  <c r="H37" i="8" s="1"/>
  <c r="E37" i="8"/>
  <c r="DN36" i="8"/>
  <c r="DM36" i="8"/>
  <c r="DL36" i="8"/>
  <c r="DO34" i="8" s="1"/>
  <c r="DR34" i="8" s="1"/>
  <c r="DK36" i="8"/>
  <c r="CY36" i="8"/>
  <c r="DB34" i="8" s="1"/>
  <c r="DE34" i="8" s="1"/>
  <c r="CX36" i="8"/>
  <c r="DA34" i="8" s="1"/>
  <c r="CM36" i="8"/>
  <c r="CP34" i="8" s="1"/>
  <c r="CS34" i="8" s="1"/>
  <c r="CL36" i="8"/>
  <c r="CO34" i="8" s="1"/>
  <c r="F36" i="8"/>
  <c r="G36" i="8" s="1"/>
  <c r="H36" i="8" s="1"/>
  <c r="E36" i="8"/>
  <c r="DP35" i="8"/>
  <c r="DS35" i="8" s="1"/>
  <c r="DM35" i="8"/>
  <c r="DP33" i="8" s="1"/>
  <c r="DS33" i="8" s="1"/>
  <c r="DL35" i="8"/>
  <c r="DO33" i="8" s="1"/>
  <c r="DR33" i="8" s="1"/>
  <c r="DK35" i="8"/>
  <c r="DN33" i="8" s="1"/>
  <c r="DA35" i="8"/>
  <c r="DG35" i="8" s="1"/>
  <c r="CY35" i="8"/>
  <c r="CX35" i="8"/>
  <c r="DA33" i="8" s="1"/>
  <c r="CM35" i="8"/>
  <c r="CP33" i="8" s="1"/>
  <c r="CS33" i="8" s="1"/>
  <c r="CL35" i="8"/>
  <c r="CO33" i="8" s="1"/>
  <c r="F35" i="8"/>
  <c r="G35" i="8" s="1"/>
  <c r="H35" i="8" s="1"/>
  <c r="E35" i="8"/>
  <c r="DP34" i="8"/>
  <c r="DS34" i="8" s="1"/>
  <c r="DN34" i="8"/>
  <c r="DM34" i="8"/>
  <c r="DP32" i="8" s="1"/>
  <c r="DL34" i="8"/>
  <c r="DO32" i="8" s="1"/>
  <c r="DR32" i="8" s="1"/>
  <c r="DK34" i="8"/>
  <c r="DN32" i="8" s="1"/>
  <c r="CY34" i="8"/>
  <c r="DB32" i="8" s="1"/>
  <c r="DE32" i="8" s="1"/>
  <c r="CX34" i="8"/>
  <c r="DA32" i="8" s="1"/>
  <c r="CM34" i="8"/>
  <c r="CP32" i="8" s="1"/>
  <c r="CS32" i="8" s="1"/>
  <c r="CL34" i="8"/>
  <c r="CO32" i="8" s="1"/>
  <c r="F34" i="8"/>
  <c r="G34" i="8" s="1"/>
  <c r="H34" i="8" s="1"/>
  <c r="E34" i="8"/>
  <c r="DM33" i="8"/>
  <c r="DP31" i="8" s="1"/>
  <c r="DS31" i="8" s="1"/>
  <c r="DL33" i="8"/>
  <c r="DK33" i="8"/>
  <c r="DN31" i="8" s="1"/>
  <c r="DB33" i="8"/>
  <c r="DE33" i="8" s="1"/>
  <c r="CY33" i="8"/>
  <c r="DB31" i="8" s="1"/>
  <c r="DE31" i="8" s="1"/>
  <c r="CX33" i="8"/>
  <c r="DA31" i="8" s="1"/>
  <c r="CM33" i="8"/>
  <c r="CP31" i="8" s="1"/>
  <c r="CS31" i="8" s="1"/>
  <c r="CL33" i="8"/>
  <c r="CO31" i="8" s="1"/>
  <c r="F33" i="8"/>
  <c r="G33" i="8" s="1"/>
  <c r="H33" i="8" s="1"/>
  <c r="E33" i="8"/>
  <c r="DS32" i="8"/>
  <c r="DM32" i="8"/>
  <c r="DP30" i="8" s="1"/>
  <c r="DS30" i="8" s="1"/>
  <c r="DL32" i="8"/>
  <c r="DO30" i="8" s="1"/>
  <c r="DR30" i="8" s="1"/>
  <c r="DK32" i="8"/>
  <c r="DN30" i="8" s="1"/>
  <c r="CY32" i="8"/>
  <c r="DB30" i="8" s="1"/>
  <c r="DE30" i="8" s="1"/>
  <c r="CX32" i="8"/>
  <c r="DA30" i="8" s="1"/>
  <c r="CM32" i="8"/>
  <c r="CP30" i="8" s="1"/>
  <c r="CS30" i="8" s="1"/>
  <c r="CL32" i="8"/>
  <c r="G32" i="8"/>
  <c r="H32" i="8" s="1"/>
  <c r="F32" i="8"/>
  <c r="E32" i="8"/>
  <c r="DO31" i="8"/>
  <c r="DR31" i="8" s="1"/>
  <c r="DM31" i="8"/>
  <c r="DP29" i="8" s="1"/>
  <c r="DS29" i="8" s="1"/>
  <c r="DL31" i="8"/>
  <c r="DO29" i="8" s="1"/>
  <c r="DR29" i="8" s="1"/>
  <c r="DK31" i="8"/>
  <c r="DN29" i="8" s="1"/>
  <c r="CY31" i="8"/>
  <c r="CX31" i="8"/>
  <c r="DA29" i="8" s="1"/>
  <c r="CM31" i="8"/>
  <c r="CP29" i="8" s="1"/>
  <c r="CS29" i="8" s="1"/>
  <c r="CL31" i="8"/>
  <c r="CO29" i="8" s="1"/>
  <c r="F31" i="8"/>
  <c r="G31" i="8" s="1"/>
  <c r="H31" i="8" s="1"/>
  <c r="E31" i="8"/>
  <c r="DM30" i="8"/>
  <c r="DP28" i="8" s="1"/>
  <c r="DS28" i="8" s="1"/>
  <c r="DL30" i="8"/>
  <c r="DO28" i="8" s="1"/>
  <c r="DR28" i="8" s="1"/>
  <c r="DK30" i="8"/>
  <c r="DN28" i="8" s="1"/>
  <c r="CX30" i="8"/>
  <c r="DA28" i="8" s="1"/>
  <c r="DG28" i="8" s="1"/>
  <c r="CO30" i="8"/>
  <c r="CL30" i="8"/>
  <c r="CO28" i="8" s="1"/>
  <c r="F30" i="8"/>
  <c r="G30" i="8" s="1"/>
  <c r="H30" i="8" s="1"/>
  <c r="E30" i="8"/>
  <c r="DB29" i="8"/>
  <c r="DE29" i="8" s="1"/>
  <c r="F29" i="8"/>
  <c r="G29" i="8" s="1"/>
  <c r="H29" i="8" s="1"/>
  <c r="E29" i="8"/>
  <c r="F28" i="8"/>
  <c r="G28" i="8" s="1"/>
  <c r="H28" i="8" s="1"/>
  <c r="E28" i="8"/>
  <c r="DN27" i="8"/>
  <c r="DM27" i="8"/>
  <c r="DP27" i="8" s="1"/>
  <c r="DS27" i="8" s="1"/>
  <c r="DL27" i="8"/>
  <c r="DO27" i="8" s="1"/>
  <c r="DR27" i="8" s="1"/>
  <c r="DK27" i="8"/>
  <c r="CX27" i="8"/>
  <c r="DA27" i="8" s="1"/>
  <c r="DG27" i="8" s="1"/>
  <c r="CL27" i="8"/>
  <c r="CO27" i="8" s="1"/>
  <c r="F27" i="8"/>
  <c r="G27" i="8" s="1"/>
  <c r="H27" i="8" s="1"/>
  <c r="E27" i="8"/>
  <c r="DS26" i="8"/>
  <c r="DM26" i="8"/>
  <c r="DP26" i="8" s="1"/>
  <c r="DL26" i="8"/>
  <c r="DO26" i="8" s="1"/>
  <c r="DR26" i="8" s="1"/>
  <c r="DK26" i="8"/>
  <c r="DN26" i="8" s="1"/>
  <c r="CX26" i="8"/>
  <c r="DA26" i="8" s="1"/>
  <c r="DG26" i="8" s="1"/>
  <c r="CL26" i="8"/>
  <c r="CO26" i="8" s="1"/>
  <c r="F26" i="8"/>
  <c r="G26" i="8" s="1"/>
  <c r="H26" i="8" s="1"/>
  <c r="E26" i="8"/>
  <c r="DM25" i="8"/>
  <c r="DP25" i="8" s="1"/>
  <c r="DS25" i="8" s="1"/>
  <c r="DL25" i="8"/>
  <c r="DO25" i="8" s="1"/>
  <c r="DR25" i="8" s="1"/>
  <c r="DK25" i="8"/>
  <c r="DN25" i="8" s="1"/>
  <c r="CX25" i="8"/>
  <c r="DA25" i="8" s="1"/>
  <c r="CL25" i="8"/>
  <c r="CO25" i="8" s="1"/>
  <c r="CH25" i="8"/>
  <c r="CG25" i="8"/>
  <c r="CA25" i="8"/>
  <c r="BZ25" i="8"/>
  <c r="BY25" i="8"/>
  <c r="BU25" i="8"/>
  <c r="BT25" i="8"/>
  <c r="BL25" i="8"/>
  <c r="BH25" i="8"/>
  <c r="BE25" i="8"/>
  <c r="AY25" i="8"/>
  <c r="AX25" i="8"/>
  <c r="F25" i="8"/>
  <c r="G25" i="8" s="1"/>
  <c r="H25" i="8" s="1"/>
  <c r="E25" i="8"/>
  <c r="DS24" i="8"/>
  <c r="DM24" i="8"/>
  <c r="DP24" i="8" s="1"/>
  <c r="DL24" i="8"/>
  <c r="DO24" i="8" s="1"/>
  <c r="DR24" i="8" s="1"/>
  <c r="DK24" i="8"/>
  <c r="DN24" i="8" s="1"/>
  <c r="DA24" i="8"/>
  <c r="CX24" i="8"/>
  <c r="CL24" i="8"/>
  <c r="CO24" i="8" s="1"/>
  <c r="CH24" i="8"/>
  <c r="CG24" i="8"/>
  <c r="CA24" i="8"/>
  <c r="BZ24" i="8"/>
  <c r="BY24" i="8"/>
  <c r="BU24" i="8"/>
  <c r="BT24" i="8"/>
  <c r="BL24" i="8"/>
  <c r="BH24" i="8"/>
  <c r="BE24" i="8"/>
  <c r="AY24" i="8"/>
  <c r="BC22" i="8" s="1"/>
  <c r="BG22" i="8" s="1"/>
  <c r="AX24" i="8"/>
  <c r="F24" i="8"/>
  <c r="G24" i="8" s="1"/>
  <c r="H24" i="8" s="1"/>
  <c r="E24" i="8"/>
  <c r="DM23" i="8"/>
  <c r="DP23" i="8" s="1"/>
  <c r="DS23" i="8" s="1"/>
  <c r="DL23" i="8"/>
  <c r="DO23" i="8" s="1"/>
  <c r="DR23" i="8" s="1"/>
  <c r="DK23" i="8"/>
  <c r="DN23" i="8" s="1"/>
  <c r="CX23" i="8"/>
  <c r="DA23" i="8" s="1"/>
  <c r="CL23" i="8"/>
  <c r="CO23" i="8" s="1"/>
  <c r="CH23" i="8"/>
  <c r="CG23" i="8"/>
  <c r="BU23" i="8"/>
  <c r="BT23" i="8"/>
  <c r="BH23" i="8"/>
  <c r="BE23" i="8"/>
  <c r="BC23" i="8"/>
  <c r="BG23" i="8" s="1"/>
  <c r="P23" i="8"/>
  <c r="O23" i="8"/>
  <c r="L23" i="8"/>
  <c r="K23" i="8"/>
  <c r="K43" i="8" s="1"/>
  <c r="M43" i="8" s="1"/>
  <c r="F23" i="8"/>
  <c r="G23" i="8" s="1"/>
  <c r="H23" i="8" s="1"/>
  <c r="E23" i="8"/>
  <c r="DM22" i="8"/>
  <c r="DP22" i="8" s="1"/>
  <c r="DS22" i="8" s="1"/>
  <c r="DL22" i="8"/>
  <c r="DO22" i="8" s="1"/>
  <c r="DR22" i="8" s="1"/>
  <c r="DK22" i="8"/>
  <c r="DN22" i="8" s="1"/>
  <c r="CX22" i="8"/>
  <c r="DA22" i="8" s="1"/>
  <c r="CL22" i="8"/>
  <c r="CO22" i="8" s="1"/>
  <c r="CH22" i="8"/>
  <c r="CG22" i="8"/>
  <c r="BU22" i="8"/>
  <c r="BT22" i="8"/>
  <c r="BH22" i="8"/>
  <c r="BE22" i="8"/>
  <c r="P22" i="8"/>
  <c r="P31" i="8" s="1"/>
  <c r="R31" i="8" s="1"/>
  <c r="O22" i="8"/>
  <c r="L22" i="8"/>
  <c r="K22" i="8"/>
  <c r="F22" i="8"/>
  <c r="G22" i="8" s="1"/>
  <c r="H22" i="8" s="1"/>
  <c r="E22" i="8"/>
  <c r="DO21" i="8"/>
  <c r="DR21" i="8" s="1"/>
  <c r="DM21" i="8"/>
  <c r="DP21" i="8" s="1"/>
  <c r="DS21" i="8" s="1"/>
  <c r="DL21" i="8"/>
  <c r="DK21" i="8"/>
  <c r="DN21" i="8" s="1"/>
  <c r="CX21" i="8"/>
  <c r="DA21" i="8" s="1"/>
  <c r="CL21" i="8"/>
  <c r="CO21" i="8" s="1"/>
  <c r="CH21" i="8"/>
  <c r="CG21" i="8"/>
  <c r="CA21" i="8"/>
  <c r="BZ21" i="8"/>
  <c r="BY21" i="8"/>
  <c r="BU21" i="8"/>
  <c r="BT21" i="8"/>
  <c r="BL21" i="8"/>
  <c r="BH21" i="8"/>
  <c r="BE21" i="8"/>
  <c r="BC21" i="8"/>
  <c r="BG21" i="8" s="1"/>
  <c r="AY21" i="8"/>
  <c r="AX21" i="8"/>
  <c r="P21" i="8"/>
  <c r="O21" i="8"/>
  <c r="L21" i="8"/>
  <c r="K21" i="8"/>
  <c r="F21" i="8"/>
  <c r="G21" i="8" s="1"/>
  <c r="H21" i="8" s="1"/>
  <c r="E21" i="8"/>
  <c r="DM20" i="8"/>
  <c r="DP20" i="8" s="1"/>
  <c r="DS20" i="8" s="1"/>
  <c r="DL20" i="8"/>
  <c r="DO20" i="8" s="1"/>
  <c r="DR20" i="8" s="1"/>
  <c r="DK20" i="8"/>
  <c r="DN20" i="8" s="1"/>
  <c r="CX20" i="8"/>
  <c r="DA20" i="8" s="1"/>
  <c r="CL20" i="8"/>
  <c r="CO20" i="8" s="1"/>
  <c r="CH20" i="8"/>
  <c r="CG20" i="8"/>
  <c r="CA20" i="8"/>
  <c r="BZ20" i="8"/>
  <c r="BY20" i="8"/>
  <c r="BU20" i="8"/>
  <c r="BT20" i="8"/>
  <c r="BL20" i="8"/>
  <c r="BH20" i="8"/>
  <c r="BE20" i="8"/>
  <c r="AY20" i="8"/>
  <c r="BC20" i="8" s="1"/>
  <c r="BG20" i="8" s="1"/>
  <c r="AX20" i="8"/>
  <c r="P20" i="8"/>
  <c r="O20" i="8"/>
  <c r="L20" i="8"/>
  <c r="K20" i="8"/>
  <c r="DR19" i="8"/>
  <c r="DM19" i="8"/>
  <c r="DP19" i="8" s="1"/>
  <c r="DS19" i="8" s="1"/>
  <c r="DL19" i="8"/>
  <c r="DO19" i="8" s="1"/>
  <c r="DK19" i="8"/>
  <c r="DN19" i="8" s="1"/>
  <c r="CX19" i="8"/>
  <c r="DA19" i="8" s="1"/>
  <c r="DG19" i="8" s="1"/>
  <c r="CL19" i="8"/>
  <c r="CO19" i="8" s="1"/>
  <c r="CH19" i="8"/>
  <c r="CG19" i="8"/>
  <c r="CA19" i="8"/>
  <c r="BZ19" i="8"/>
  <c r="BY19" i="8"/>
  <c r="BU19" i="8"/>
  <c r="BT19" i="8"/>
  <c r="BL19" i="8"/>
  <c r="BH19" i="8"/>
  <c r="BE19" i="8"/>
  <c r="AY19" i="8"/>
  <c r="BC19" i="8" s="1"/>
  <c r="BG19" i="8" s="1"/>
  <c r="AX19" i="8"/>
  <c r="P19" i="8"/>
  <c r="P49" i="8" s="1"/>
  <c r="R49" i="8" s="1"/>
  <c r="O19" i="8"/>
  <c r="L19" i="8"/>
  <c r="K19" i="8"/>
  <c r="DM18" i="8"/>
  <c r="DP18" i="8" s="1"/>
  <c r="DS18" i="8" s="1"/>
  <c r="DL18" i="8"/>
  <c r="DO18" i="8" s="1"/>
  <c r="DR18" i="8" s="1"/>
  <c r="DK18" i="8"/>
  <c r="DN18" i="8" s="1"/>
  <c r="CX18" i="8"/>
  <c r="DA18" i="8" s="1"/>
  <c r="DG18" i="8" s="1"/>
  <c r="CL18" i="8"/>
  <c r="CO18" i="8" s="1"/>
  <c r="CH18" i="8"/>
  <c r="CG18" i="8"/>
  <c r="CA18" i="8"/>
  <c r="BZ18" i="8"/>
  <c r="BY18" i="8"/>
  <c r="BU18" i="8"/>
  <c r="BT18" i="8"/>
  <c r="BL18" i="8"/>
  <c r="BH18" i="8"/>
  <c r="BE18" i="8"/>
  <c r="AY18" i="8"/>
  <c r="BC18" i="8" s="1"/>
  <c r="BG18" i="8" s="1"/>
  <c r="AX18" i="8"/>
  <c r="P18" i="8"/>
  <c r="O18" i="8"/>
  <c r="P38" i="8" s="1"/>
  <c r="R38" i="8" s="1"/>
  <c r="L18" i="8"/>
  <c r="K18" i="8"/>
  <c r="DM17" i="8"/>
  <c r="DP17" i="8" s="1"/>
  <c r="DS17" i="8" s="1"/>
  <c r="DL17" i="8"/>
  <c r="DO17" i="8" s="1"/>
  <c r="DR17" i="8" s="1"/>
  <c r="DK17" i="8"/>
  <c r="DN17" i="8" s="1"/>
  <c r="CX17" i="8"/>
  <c r="DA17" i="8" s="1"/>
  <c r="DG17" i="8" s="1"/>
  <c r="CL17" i="8"/>
  <c r="CO17" i="8" s="1"/>
  <c r="CH17" i="8"/>
  <c r="CG17" i="8"/>
  <c r="CA17" i="8"/>
  <c r="BZ17" i="8"/>
  <c r="BY17" i="8"/>
  <c r="BU17" i="8"/>
  <c r="BT17" i="8"/>
  <c r="BL17" i="8"/>
  <c r="BH17" i="8"/>
  <c r="BE17" i="8"/>
  <c r="AY17" i="8"/>
  <c r="BC17" i="8" s="1"/>
  <c r="BG17" i="8" s="1"/>
  <c r="AX17" i="8"/>
  <c r="P17" i="8"/>
  <c r="O17" i="8"/>
  <c r="L17" i="8"/>
  <c r="K17" i="8"/>
  <c r="DM16" i="8"/>
  <c r="DP16" i="8" s="1"/>
  <c r="DS16" i="8" s="1"/>
  <c r="DL16" i="8"/>
  <c r="DO16" i="8" s="1"/>
  <c r="DR16" i="8" s="1"/>
  <c r="DK16" i="8"/>
  <c r="DN16" i="8" s="1"/>
  <c r="CX16" i="8"/>
  <c r="DA16" i="8" s="1"/>
  <c r="DG16" i="8" s="1"/>
  <c r="CL16" i="8"/>
  <c r="CO16" i="8" s="1"/>
  <c r="CH16" i="8"/>
  <c r="CG16" i="8"/>
  <c r="CA16" i="8"/>
  <c r="BZ16" i="8"/>
  <c r="BY16" i="8"/>
  <c r="BU16" i="8"/>
  <c r="BT16" i="8"/>
  <c r="BL16" i="8"/>
  <c r="BH16" i="8"/>
  <c r="BE16" i="8"/>
  <c r="AY16" i="8"/>
  <c r="BC16" i="8" s="1"/>
  <c r="BG16" i="8" s="1"/>
  <c r="AX16" i="8"/>
  <c r="DP15" i="8"/>
  <c r="DS15" i="8" s="1"/>
  <c r="DM15" i="8"/>
  <c r="DL15" i="8"/>
  <c r="DO15" i="8" s="1"/>
  <c r="DR15" i="8" s="1"/>
  <c r="DK15" i="8"/>
  <c r="DN15" i="8" s="1"/>
  <c r="CX15" i="8"/>
  <c r="DA15" i="8" s="1"/>
  <c r="DG15" i="8" s="1"/>
  <c r="CL15" i="8"/>
  <c r="CO15" i="8" s="1"/>
  <c r="CH15" i="8"/>
  <c r="CG15" i="8"/>
  <c r="CA15" i="8"/>
  <c r="BZ15" i="8"/>
  <c r="BY15" i="8"/>
  <c r="BU15" i="8"/>
  <c r="BT15" i="8"/>
  <c r="BL15" i="8"/>
  <c r="BH15" i="8"/>
  <c r="BE15" i="8"/>
  <c r="BC15" i="8"/>
  <c r="BG15" i="8" s="1"/>
  <c r="AY15" i="8"/>
  <c r="AX15" i="8"/>
  <c r="C3" i="8"/>
  <c r="C4" i="8" s="1"/>
  <c r="B3" i="8"/>
  <c r="E3" i="8" s="1"/>
  <c r="F2" i="8"/>
  <c r="G2" i="8" s="1"/>
  <c r="H2" i="8" s="1"/>
  <c r="E2" i="8"/>
  <c r="R634" i="6"/>
  <c r="P634" i="6"/>
  <c r="R633" i="6"/>
  <c r="P633" i="6"/>
  <c r="R632" i="6"/>
  <c r="P632" i="6"/>
  <c r="R631" i="6"/>
  <c r="P631" i="6"/>
  <c r="R630" i="6"/>
  <c r="P630" i="6"/>
  <c r="R629" i="6"/>
  <c r="P629" i="6"/>
  <c r="R628" i="6"/>
  <c r="P628" i="6"/>
  <c r="R627" i="6"/>
  <c r="P627" i="6"/>
  <c r="R626" i="6"/>
  <c r="P626" i="6"/>
  <c r="R625" i="6"/>
  <c r="P625" i="6"/>
  <c r="R624" i="6"/>
  <c r="P624" i="6"/>
  <c r="R623" i="6"/>
  <c r="P623" i="6"/>
  <c r="R622" i="6"/>
  <c r="P622" i="6"/>
  <c r="R621" i="6"/>
  <c r="R620" i="6"/>
  <c r="R619" i="6"/>
  <c r="R618" i="6"/>
  <c r="R617" i="6"/>
  <c r="R616" i="6"/>
  <c r="R615" i="6"/>
  <c r="R614" i="6"/>
  <c r="R613" i="6"/>
  <c r="R612" i="6"/>
  <c r="R611" i="6"/>
  <c r="R610" i="6"/>
  <c r="X599" i="6"/>
  <c r="Y599" i="6" s="1"/>
  <c r="X598" i="6"/>
  <c r="Y598" i="6" s="1"/>
  <c r="X597" i="6"/>
  <c r="Y597" i="6" s="1"/>
  <c r="X596" i="6"/>
  <c r="Y596" i="6" s="1"/>
  <c r="X595" i="6"/>
  <c r="Y595" i="6" s="1"/>
  <c r="X594" i="6"/>
  <c r="Y594" i="6" s="1"/>
  <c r="X593" i="6"/>
  <c r="Y593" i="6" s="1"/>
  <c r="X592" i="6"/>
  <c r="Y592" i="6" s="1"/>
  <c r="X591" i="6"/>
  <c r="Y591" i="6" s="1"/>
  <c r="X590" i="6"/>
  <c r="Y590" i="6" s="1"/>
  <c r="X589" i="6"/>
  <c r="Y589" i="6" s="1"/>
  <c r="P577" i="6"/>
  <c r="P576" i="6"/>
  <c r="P575" i="6"/>
  <c r="P574" i="6"/>
  <c r="P573" i="6"/>
  <c r="P572" i="6"/>
  <c r="P571" i="6"/>
  <c r="P570" i="6"/>
  <c r="P569" i="6"/>
  <c r="P568" i="6"/>
  <c r="P567" i="6"/>
  <c r="P566" i="6"/>
  <c r="P565" i="6"/>
  <c r="P564" i="6"/>
  <c r="P563" i="6"/>
  <c r="P562" i="6"/>
  <c r="P561" i="6"/>
  <c r="P560" i="6"/>
  <c r="P559" i="6"/>
  <c r="P558" i="6"/>
  <c r="P557" i="6"/>
  <c r="P556" i="6"/>
  <c r="P555" i="6"/>
  <c r="P554" i="6"/>
  <c r="P553" i="6"/>
  <c r="P552" i="6"/>
  <c r="P551" i="6"/>
  <c r="P550" i="6"/>
  <c r="P549" i="6"/>
  <c r="P548" i="6"/>
  <c r="P547" i="6"/>
  <c r="P546" i="6"/>
  <c r="P545" i="6"/>
  <c r="P544" i="6"/>
  <c r="P543" i="6"/>
  <c r="P542" i="6"/>
  <c r="P541" i="6"/>
  <c r="P540" i="6"/>
  <c r="P539" i="6"/>
  <c r="P538" i="6"/>
  <c r="P537" i="6"/>
  <c r="P536" i="6"/>
  <c r="P535" i="6"/>
  <c r="P534" i="6"/>
  <c r="P533" i="6"/>
  <c r="P532" i="6"/>
  <c r="P531" i="6"/>
  <c r="P530" i="6"/>
  <c r="P529" i="6"/>
  <c r="P528" i="6"/>
  <c r="P527" i="6"/>
  <c r="P526" i="6"/>
  <c r="P525" i="6"/>
  <c r="P524" i="6"/>
  <c r="P523" i="6"/>
  <c r="P522" i="6"/>
  <c r="P521" i="6"/>
  <c r="P520" i="6"/>
  <c r="P519" i="6"/>
  <c r="P518" i="6"/>
  <c r="P517" i="6"/>
  <c r="P516" i="6"/>
  <c r="P515" i="6"/>
  <c r="P514" i="6"/>
  <c r="P513" i="6"/>
  <c r="P512" i="6"/>
  <c r="P511" i="6"/>
  <c r="P510" i="6"/>
  <c r="P509" i="6"/>
  <c r="P508" i="6"/>
  <c r="P507" i="6"/>
  <c r="P506" i="6"/>
  <c r="P505" i="6"/>
  <c r="P504" i="6"/>
  <c r="P503" i="6"/>
  <c r="P502" i="6"/>
  <c r="P501" i="6"/>
  <c r="P500" i="6"/>
  <c r="P499" i="6"/>
  <c r="P498" i="6"/>
  <c r="P497" i="6"/>
  <c r="P496" i="6"/>
  <c r="P495" i="6"/>
  <c r="P494" i="6"/>
  <c r="P493" i="6"/>
  <c r="P492" i="6"/>
  <c r="P491" i="6"/>
  <c r="P490" i="6"/>
  <c r="P489" i="6"/>
  <c r="P488" i="6"/>
  <c r="P487" i="6"/>
  <c r="P486" i="6"/>
  <c r="P485" i="6"/>
  <c r="P484" i="6"/>
  <c r="P483" i="6"/>
  <c r="P482" i="6"/>
  <c r="P481" i="6"/>
  <c r="P480" i="6"/>
  <c r="P479" i="6"/>
  <c r="P478" i="6"/>
  <c r="P477" i="6"/>
  <c r="P476" i="6"/>
  <c r="P475" i="6"/>
  <c r="P474" i="6"/>
  <c r="P473" i="6"/>
  <c r="P472" i="6"/>
  <c r="P471" i="6"/>
  <c r="P470" i="6"/>
  <c r="P469" i="6"/>
  <c r="P468" i="6"/>
  <c r="P467" i="6"/>
  <c r="P466" i="6"/>
  <c r="P465" i="6"/>
  <c r="P464" i="6"/>
  <c r="P463" i="6"/>
  <c r="P462" i="6"/>
  <c r="P461" i="6"/>
  <c r="P460" i="6"/>
  <c r="P459" i="6"/>
  <c r="P458" i="6"/>
  <c r="P457" i="6"/>
  <c r="P456" i="6"/>
  <c r="P455" i="6"/>
  <c r="P454" i="6"/>
  <c r="P453" i="6"/>
  <c r="P452" i="6"/>
  <c r="P451" i="6"/>
  <c r="P450" i="6"/>
  <c r="P449" i="6"/>
  <c r="P448" i="6"/>
  <c r="P447" i="6"/>
  <c r="P446" i="6"/>
  <c r="P445" i="6"/>
  <c r="P444" i="6"/>
  <c r="P443" i="6"/>
  <c r="P442" i="6"/>
  <c r="P441" i="6"/>
  <c r="P440" i="6"/>
  <c r="P439" i="6"/>
  <c r="P438" i="6"/>
  <c r="P437" i="6"/>
  <c r="P436" i="6"/>
  <c r="P435" i="6"/>
  <c r="P434" i="6"/>
  <c r="P433" i="6"/>
  <c r="P432" i="6"/>
  <c r="P431" i="6"/>
  <c r="P430" i="6"/>
  <c r="P429" i="6"/>
  <c r="P428" i="6"/>
  <c r="P427" i="6"/>
  <c r="P426" i="6"/>
  <c r="P425" i="6"/>
  <c r="P424" i="6"/>
  <c r="P423" i="6"/>
  <c r="P422" i="6"/>
  <c r="P421" i="6"/>
  <c r="P420" i="6"/>
  <c r="P419" i="6"/>
  <c r="P418" i="6"/>
  <c r="P417" i="6"/>
  <c r="P416" i="6"/>
  <c r="X415" i="6"/>
  <c r="Y415" i="6" s="1"/>
  <c r="P415" i="6"/>
  <c r="X414" i="6"/>
  <c r="Y414" i="6" s="1"/>
  <c r="P414" i="6"/>
  <c r="X413" i="6"/>
  <c r="Y413" i="6" s="1"/>
  <c r="P413" i="6"/>
  <c r="X412" i="6"/>
  <c r="Y412" i="6" s="1"/>
  <c r="P412" i="6"/>
  <c r="X411" i="6"/>
  <c r="Y411" i="6" s="1"/>
  <c r="P411" i="6"/>
  <c r="X410" i="6"/>
  <c r="Y410" i="6" s="1"/>
  <c r="P410" i="6"/>
  <c r="X409" i="6"/>
  <c r="Y409" i="6" s="1"/>
  <c r="P409" i="6"/>
  <c r="X408" i="6"/>
  <c r="Y408" i="6" s="1"/>
  <c r="P408" i="6"/>
  <c r="X407" i="6"/>
  <c r="Y407" i="6" s="1"/>
  <c r="P407" i="6"/>
  <c r="X406" i="6"/>
  <c r="Y406" i="6" s="1"/>
  <c r="P406" i="6"/>
  <c r="X405" i="6"/>
  <c r="Y405" i="6" s="1"/>
  <c r="P405" i="6"/>
  <c r="X404" i="6"/>
  <c r="Y404" i="6" s="1"/>
  <c r="P404" i="6"/>
  <c r="X403" i="6"/>
  <c r="Y403" i="6" s="1"/>
  <c r="P403" i="6"/>
  <c r="X402" i="6"/>
  <c r="Y402" i="6" s="1"/>
  <c r="P402" i="6"/>
  <c r="X401" i="6"/>
  <c r="Y401" i="6" s="1"/>
  <c r="P401" i="6"/>
  <c r="X400" i="6"/>
  <c r="Y400" i="6" s="1"/>
  <c r="P400" i="6"/>
  <c r="X399" i="6"/>
  <c r="Y399" i="6" s="1"/>
  <c r="P399" i="6"/>
  <c r="X398" i="6"/>
  <c r="Y398" i="6" s="1"/>
  <c r="P398" i="6"/>
  <c r="X397" i="6"/>
  <c r="Y397" i="6" s="1"/>
  <c r="P397" i="6"/>
  <c r="X396" i="6"/>
  <c r="Y396" i="6" s="1"/>
  <c r="P396" i="6"/>
  <c r="X395" i="6"/>
  <c r="Y395" i="6" s="1"/>
  <c r="P395" i="6"/>
  <c r="X394" i="6"/>
  <c r="Y394" i="6" s="1"/>
  <c r="P394" i="6"/>
  <c r="Y393" i="6"/>
  <c r="X393" i="6"/>
  <c r="P393" i="6"/>
  <c r="X392" i="6"/>
  <c r="Y392" i="6" s="1"/>
  <c r="P392" i="6"/>
  <c r="X391" i="6"/>
  <c r="Y391" i="6" s="1"/>
  <c r="P391" i="6"/>
  <c r="X390" i="6"/>
  <c r="Y390" i="6" s="1"/>
  <c r="P390" i="6"/>
  <c r="X389" i="6"/>
  <c r="Y389" i="6" s="1"/>
  <c r="P389" i="6"/>
  <c r="X388" i="6"/>
  <c r="Y388" i="6" s="1"/>
  <c r="P388" i="6"/>
  <c r="X387" i="6"/>
  <c r="Y387" i="6" s="1"/>
  <c r="P387" i="6"/>
  <c r="X386" i="6"/>
  <c r="Y386" i="6" s="1"/>
  <c r="P386" i="6"/>
  <c r="X385" i="6"/>
  <c r="Y385" i="6" s="1"/>
  <c r="P385" i="6"/>
  <c r="X384" i="6"/>
  <c r="Y384" i="6" s="1"/>
  <c r="P384" i="6"/>
  <c r="X383" i="6"/>
  <c r="Y383" i="6" s="1"/>
  <c r="P383" i="6"/>
  <c r="X382" i="6"/>
  <c r="Y382" i="6" s="1"/>
  <c r="P382" i="6"/>
  <c r="X381" i="6"/>
  <c r="Y381" i="6" s="1"/>
  <c r="P381" i="6"/>
  <c r="X380" i="6"/>
  <c r="Y380" i="6" s="1"/>
  <c r="P380" i="6"/>
  <c r="X379" i="6"/>
  <c r="Y379" i="6" s="1"/>
  <c r="P379" i="6"/>
  <c r="X378" i="6"/>
  <c r="Y378" i="6" s="1"/>
  <c r="P378" i="6"/>
  <c r="X377" i="6"/>
  <c r="Y377" i="6" s="1"/>
  <c r="P377" i="6"/>
  <c r="X376" i="6"/>
  <c r="Y376" i="6" s="1"/>
  <c r="P376" i="6"/>
  <c r="X375" i="6"/>
  <c r="Y375" i="6" s="1"/>
  <c r="P375" i="6"/>
  <c r="X374" i="6"/>
  <c r="Y374" i="6" s="1"/>
  <c r="P374" i="6"/>
  <c r="X373" i="6"/>
  <c r="Y373" i="6" s="1"/>
  <c r="P373" i="6"/>
  <c r="X372" i="6"/>
  <c r="Y372" i="6" s="1"/>
  <c r="P372" i="6"/>
  <c r="X371" i="6"/>
  <c r="Y371" i="6" s="1"/>
  <c r="P371" i="6"/>
  <c r="P370" i="6"/>
  <c r="X369" i="6"/>
  <c r="Y369" i="6" s="1"/>
  <c r="P369" i="6"/>
  <c r="X368" i="6"/>
  <c r="Y368" i="6" s="1"/>
  <c r="P368" i="6"/>
  <c r="X367" i="6"/>
  <c r="Y367" i="6" s="1"/>
  <c r="P367" i="6"/>
  <c r="X366" i="6"/>
  <c r="Y366" i="6" s="1"/>
  <c r="P366" i="6"/>
  <c r="X365" i="6"/>
  <c r="Y365" i="6" s="1"/>
  <c r="P365" i="6"/>
  <c r="X364" i="6"/>
  <c r="Y364" i="6" s="1"/>
  <c r="P364" i="6"/>
  <c r="X363" i="6"/>
  <c r="Y363" i="6" s="1"/>
  <c r="P363" i="6"/>
  <c r="P362" i="6"/>
  <c r="P361" i="6"/>
  <c r="P360" i="6"/>
  <c r="P359" i="6"/>
  <c r="P358" i="6"/>
  <c r="X357" i="6"/>
  <c r="Y357" i="6" s="1"/>
  <c r="P357" i="6"/>
  <c r="X356" i="6"/>
  <c r="Y356" i="6" s="1"/>
  <c r="P356" i="6"/>
  <c r="P355" i="6"/>
  <c r="P354" i="6"/>
  <c r="P353" i="6"/>
  <c r="X352" i="6"/>
  <c r="Y352" i="6" s="1"/>
  <c r="P352" i="6"/>
  <c r="X351" i="6"/>
  <c r="Y351" i="6" s="1"/>
  <c r="P351" i="6"/>
  <c r="P350" i="6"/>
  <c r="P349" i="6"/>
  <c r="P348" i="6"/>
  <c r="P347" i="6"/>
  <c r="P346" i="6"/>
  <c r="X345" i="6"/>
  <c r="Y345" i="6" s="1"/>
  <c r="P345" i="6"/>
  <c r="X344" i="6"/>
  <c r="Y344" i="6" s="1"/>
  <c r="P344" i="6"/>
  <c r="P343" i="6"/>
  <c r="P342" i="6"/>
  <c r="P341" i="6"/>
  <c r="X340" i="6"/>
  <c r="Y340" i="6" s="1"/>
  <c r="P340" i="6"/>
  <c r="X339" i="6"/>
  <c r="Y339" i="6" s="1"/>
  <c r="P339" i="6"/>
  <c r="P338" i="6"/>
  <c r="P337" i="6"/>
  <c r="P336" i="6"/>
  <c r="P335" i="6"/>
  <c r="P334" i="6"/>
  <c r="X333" i="6"/>
  <c r="Y333" i="6" s="1"/>
  <c r="P333" i="6"/>
  <c r="X332" i="6"/>
  <c r="Y332" i="6" s="1"/>
  <c r="P332" i="6"/>
  <c r="P331" i="6"/>
  <c r="P330" i="6"/>
  <c r="P329" i="6"/>
  <c r="X328" i="6"/>
  <c r="Y328" i="6" s="1"/>
  <c r="P328" i="6"/>
  <c r="X327" i="6"/>
  <c r="Y327" i="6" s="1"/>
  <c r="P327" i="6"/>
  <c r="P326" i="6"/>
  <c r="P325" i="6"/>
  <c r="P324" i="6"/>
  <c r="P323" i="6"/>
  <c r="P322" i="6"/>
  <c r="X321" i="6"/>
  <c r="Y321" i="6" s="1"/>
  <c r="P321" i="6"/>
  <c r="X320" i="6"/>
  <c r="Y320" i="6" s="1"/>
  <c r="P320" i="6"/>
  <c r="P319" i="6"/>
  <c r="P318" i="6"/>
  <c r="P317" i="6"/>
  <c r="X316" i="6"/>
  <c r="Y316" i="6" s="1"/>
  <c r="P316" i="6"/>
  <c r="X315" i="6"/>
  <c r="Y315" i="6" s="1"/>
  <c r="P315" i="6"/>
  <c r="P314" i="6"/>
  <c r="P313" i="6"/>
  <c r="P312" i="6"/>
  <c r="P311" i="6"/>
  <c r="P310" i="6"/>
  <c r="X309" i="6"/>
  <c r="Y309" i="6" s="1"/>
  <c r="P309" i="6"/>
  <c r="X308" i="6"/>
  <c r="Y308" i="6" s="1"/>
  <c r="P308" i="6"/>
  <c r="P307" i="6"/>
  <c r="P306" i="6"/>
  <c r="P305" i="6"/>
  <c r="X304" i="6"/>
  <c r="Y304" i="6" s="1"/>
  <c r="P304" i="6"/>
  <c r="X303" i="6"/>
  <c r="Y303" i="6" s="1"/>
  <c r="P303" i="6"/>
  <c r="P302" i="6"/>
  <c r="P301" i="6"/>
  <c r="P300" i="6"/>
  <c r="P299" i="6"/>
  <c r="P298" i="6"/>
  <c r="P297" i="6"/>
  <c r="P296" i="6"/>
  <c r="P295" i="6"/>
  <c r="P294" i="6"/>
  <c r="P293" i="6"/>
  <c r="P292" i="6"/>
  <c r="P291" i="6"/>
  <c r="P290" i="6"/>
  <c r="P289" i="6"/>
  <c r="P288" i="6"/>
  <c r="P287" i="6"/>
  <c r="P286" i="6"/>
  <c r="P285" i="6"/>
  <c r="P284" i="6"/>
  <c r="P283" i="6"/>
  <c r="P282" i="6"/>
  <c r="P281" i="6"/>
  <c r="P280" i="6"/>
  <c r="P279" i="6"/>
  <c r="P278" i="6"/>
  <c r="P277" i="6"/>
  <c r="P276" i="6"/>
  <c r="P275" i="6"/>
  <c r="P274" i="6"/>
  <c r="P273" i="6"/>
  <c r="P272" i="6"/>
  <c r="P271" i="6"/>
  <c r="P270" i="6"/>
  <c r="P269" i="6"/>
  <c r="P268" i="6"/>
  <c r="P267" i="6"/>
  <c r="P266" i="6"/>
  <c r="P265" i="6"/>
  <c r="P264" i="6"/>
  <c r="P263" i="6"/>
  <c r="P262" i="6"/>
  <c r="P261" i="6"/>
  <c r="P260" i="6"/>
  <c r="P259" i="6"/>
  <c r="P258" i="6"/>
  <c r="P257" i="6"/>
  <c r="P256" i="6"/>
  <c r="P255" i="6"/>
  <c r="P254" i="6"/>
  <c r="P253" i="6"/>
  <c r="P252" i="6"/>
  <c r="P251" i="6"/>
  <c r="P250" i="6"/>
  <c r="P249" i="6"/>
  <c r="P248" i="6"/>
  <c r="P247" i="6"/>
  <c r="P246" i="6"/>
  <c r="P245" i="6"/>
  <c r="P244" i="6"/>
  <c r="P243" i="6"/>
  <c r="P242" i="6"/>
  <c r="P241" i="6"/>
  <c r="P240" i="6"/>
  <c r="P239" i="6"/>
  <c r="P238" i="6"/>
  <c r="P237" i="6"/>
  <c r="P236" i="6"/>
  <c r="P235" i="6"/>
  <c r="P234" i="6"/>
  <c r="P233" i="6"/>
  <c r="P232" i="6"/>
  <c r="P231" i="6"/>
  <c r="P230" i="6"/>
  <c r="P229" i="6"/>
  <c r="P228" i="6"/>
  <c r="P227" i="6"/>
  <c r="P226" i="6"/>
  <c r="P225" i="6"/>
  <c r="P224" i="6"/>
  <c r="P223" i="6"/>
  <c r="P222" i="6"/>
  <c r="P221" i="6"/>
  <c r="P220" i="6"/>
  <c r="P219" i="6"/>
  <c r="P218" i="6"/>
  <c r="P217" i="6"/>
  <c r="P216" i="6"/>
  <c r="P215" i="6"/>
  <c r="P214" i="6"/>
  <c r="P213" i="6"/>
  <c r="P212" i="6"/>
  <c r="P211" i="6"/>
  <c r="P210" i="6"/>
  <c r="P209" i="6"/>
  <c r="P20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9" i="6"/>
  <c r="P8" i="6"/>
  <c r="R5" i="6"/>
  <c r="Q5" i="6"/>
  <c r="P5" i="6"/>
  <c r="C5" i="6"/>
  <c r="A55" i="4"/>
  <c r="A54" i="4"/>
  <c r="A53" i="4"/>
  <c r="A52" i="4"/>
  <c r="A51" i="4"/>
  <c r="A50" i="4"/>
  <c r="A49" i="4"/>
  <c r="A48" i="4"/>
  <c r="A47" i="4"/>
  <c r="A46" i="4"/>
  <c r="A45" i="4"/>
  <c r="A44" i="4"/>
  <c r="A43" i="4"/>
  <c r="A42" i="4"/>
  <c r="A41" i="4"/>
  <c r="A40" i="4"/>
  <c r="A39" i="4"/>
  <c r="A38" i="4"/>
  <c r="A28" i="4"/>
  <c r="A27" i="4"/>
  <c r="A26" i="4"/>
  <c r="A25" i="4"/>
  <c r="A24" i="4"/>
  <c r="A23" i="4"/>
  <c r="A22" i="4"/>
  <c r="A21" i="4"/>
  <c r="A20" i="4"/>
  <c r="A19" i="4"/>
  <c r="A18" i="4"/>
  <c r="A17" i="4"/>
  <c r="A16" i="4"/>
  <c r="A15" i="4"/>
  <c r="A14" i="4"/>
  <c r="A13" i="4"/>
  <c r="A12" i="4"/>
  <c r="A11" i="4"/>
  <c r="A10" i="4"/>
  <c r="A9" i="4"/>
  <c r="A8" i="4"/>
  <c r="A7" i="4"/>
  <c r="A6" i="4"/>
  <c r="A5" i="4"/>
  <c r="A4" i="4"/>
  <c r="A3" i="4"/>
  <c r="A2" i="4"/>
  <c r="W37" i="7"/>
  <c r="F37" i="7" s="1"/>
  <c r="M23" i="7"/>
  <c r="L23" i="7" s="1"/>
  <c r="B23" i="7" s="1"/>
  <c r="C23" i="7"/>
  <c r="V2" i="7"/>
  <c r="W2" i="7" s="1"/>
  <c r="L2" i="7"/>
  <c r="M2" i="7" s="1"/>
  <c r="C2" i="7" s="1"/>
  <c r="B2" i="7"/>
  <c r="H118" i="3"/>
  <c r="N118" i="3" s="1"/>
  <c r="O118" i="3" s="1"/>
  <c r="F118" i="3"/>
  <c r="I118" i="3" s="1"/>
  <c r="H117" i="3"/>
  <c r="F117" i="3"/>
  <c r="G117" i="3" s="1"/>
  <c r="H116" i="3"/>
  <c r="N116" i="3" s="1"/>
  <c r="O116" i="3" s="1"/>
  <c r="F116" i="3"/>
  <c r="H115" i="3"/>
  <c r="F115" i="3"/>
  <c r="G115" i="3" s="1"/>
  <c r="H114" i="3"/>
  <c r="N114" i="3" s="1"/>
  <c r="O114" i="3" s="1"/>
  <c r="F114" i="3"/>
  <c r="G114" i="3" s="1"/>
  <c r="H113" i="3"/>
  <c r="N113" i="3" s="1"/>
  <c r="O113" i="3" s="1"/>
  <c r="F113" i="3"/>
  <c r="G113" i="3" s="1"/>
  <c r="H112" i="3"/>
  <c r="N112" i="3" s="1"/>
  <c r="O112" i="3" s="1"/>
  <c r="F112" i="3"/>
  <c r="H111" i="3"/>
  <c r="F111" i="3"/>
  <c r="G111" i="3" s="1"/>
  <c r="H110" i="3"/>
  <c r="N110" i="3" s="1"/>
  <c r="O110" i="3" s="1"/>
  <c r="F110" i="3"/>
  <c r="G110" i="3" s="1"/>
  <c r="H109" i="3"/>
  <c r="N109" i="3" s="1"/>
  <c r="O109" i="3" s="1"/>
  <c r="F109" i="3"/>
  <c r="G109" i="3" s="1"/>
  <c r="H108" i="3"/>
  <c r="N108" i="3" s="1"/>
  <c r="O108" i="3" s="1"/>
  <c r="F108" i="3"/>
  <c r="H107" i="3"/>
  <c r="F107" i="3"/>
  <c r="G107" i="3" s="1"/>
  <c r="H106" i="3"/>
  <c r="F106" i="3"/>
  <c r="G106" i="3" s="1"/>
  <c r="H105" i="3"/>
  <c r="N105" i="3" s="1"/>
  <c r="O105" i="3" s="1"/>
  <c r="F105" i="3"/>
  <c r="G105" i="3" s="1"/>
  <c r="H104" i="3"/>
  <c r="N104" i="3" s="1"/>
  <c r="O104" i="3" s="1"/>
  <c r="F104" i="3"/>
  <c r="H103" i="3"/>
  <c r="F103" i="3"/>
  <c r="G103" i="3" s="1"/>
  <c r="H102" i="3"/>
  <c r="N102" i="3" s="1"/>
  <c r="O102" i="3" s="1"/>
  <c r="F102" i="3"/>
  <c r="G102" i="3" s="1"/>
  <c r="H101" i="3"/>
  <c r="N101" i="3" s="1"/>
  <c r="O101" i="3" s="1"/>
  <c r="F101" i="3"/>
  <c r="G101" i="3" s="1"/>
  <c r="H100" i="3"/>
  <c r="E100" i="3"/>
  <c r="H99" i="3"/>
  <c r="N99" i="3" s="1"/>
  <c r="O99" i="3" s="1"/>
  <c r="F99" i="3"/>
  <c r="G99" i="3" s="1"/>
  <c r="H98" i="3"/>
  <c r="F98" i="3"/>
  <c r="G98" i="3" s="1"/>
  <c r="H97" i="3"/>
  <c r="N97" i="3" s="1"/>
  <c r="O97" i="3" s="1"/>
  <c r="F97" i="3"/>
  <c r="G97" i="3" s="1"/>
  <c r="H96" i="3"/>
  <c r="F96" i="3"/>
  <c r="G96" i="3" s="1"/>
  <c r="H95" i="3"/>
  <c r="N95" i="3" s="1"/>
  <c r="O95" i="3" s="1"/>
  <c r="F95" i="3"/>
  <c r="G95" i="3" s="1"/>
  <c r="H94" i="3"/>
  <c r="F94" i="3"/>
  <c r="G94" i="3" s="1"/>
  <c r="H93" i="3"/>
  <c r="N93" i="3" s="1"/>
  <c r="O93" i="3" s="1"/>
  <c r="F93" i="3"/>
  <c r="G93" i="3" s="1"/>
  <c r="H92" i="3"/>
  <c r="F92" i="3"/>
  <c r="G92" i="3" s="1"/>
  <c r="H91" i="3"/>
  <c r="N91" i="3" s="1"/>
  <c r="O91" i="3" s="1"/>
  <c r="F91" i="3"/>
  <c r="G91" i="3" s="1"/>
  <c r="H90" i="3"/>
  <c r="F90" i="3"/>
  <c r="G90" i="3" s="1"/>
  <c r="H89" i="3"/>
  <c r="N89" i="3" s="1"/>
  <c r="O89" i="3" s="1"/>
  <c r="F89" i="3"/>
  <c r="G89" i="3" s="1"/>
  <c r="H88" i="3"/>
  <c r="F88" i="3"/>
  <c r="G88" i="3" s="1"/>
  <c r="H87" i="3"/>
  <c r="N87" i="3" s="1"/>
  <c r="O87" i="3" s="1"/>
  <c r="F87" i="3"/>
  <c r="G87" i="3" s="1"/>
  <c r="H86" i="3"/>
  <c r="F86" i="3"/>
  <c r="G86" i="3" s="1"/>
  <c r="H85" i="3"/>
  <c r="N85" i="3" s="1"/>
  <c r="O85" i="3" s="1"/>
  <c r="F85" i="3"/>
  <c r="G85" i="3" s="1"/>
  <c r="H84" i="3"/>
  <c r="F84" i="3"/>
  <c r="G84" i="3" s="1"/>
  <c r="H83" i="3"/>
  <c r="N83" i="3" s="1"/>
  <c r="O83" i="3" s="1"/>
  <c r="F83" i="3"/>
  <c r="G83" i="3" s="1"/>
  <c r="H82" i="3"/>
  <c r="F82" i="3"/>
  <c r="G82" i="3" s="1"/>
  <c r="H81" i="3"/>
  <c r="N81" i="3" s="1"/>
  <c r="O81" i="3" s="1"/>
  <c r="F81" i="3"/>
  <c r="G81" i="3" s="1"/>
  <c r="H80" i="3"/>
  <c r="F80" i="3"/>
  <c r="G80" i="3" s="1"/>
  <c r="H79" i="3"/>
  <c r="N79" i="3" s="1"/>
  <c r="O79" i="3" s="1"/>
  <c r="F79" i="3"/>
  <c r="G79" i="3" s="1"/>
  <c r="H78" i="3"/>
  <c r="F78" i="3"/>
  <c r="G78" i="3" s="1"/>
  <c r="H77" i="3"/>
  <c r="N77" i="3" s="1"/>
  <c r="O77" i="3" s="1"/>
  <c r="F77" i="3"/>
  <c r="G77" i="3" s="1"/>
  <c r="H76" i="3"/>
  <c r="F76" i="3"/>
  <c r="G76" i="3" s="1"/>
  <c r="H75" i="3"/>
  <c r="N75" i="3" s="1"/>
  <c r="O75" i="3" s="1"/>
  <c r="F75" i="3"/>
  <c r="G75" i="3" s="1"/>
  <c r="H74" i="3"/>
  <c r="F74" i="3"/>
  <c r="G74" i="3" s="1"/>
  <c r="H73" i="3"/>
  <c r="E73" i="3"/>
  <c r="N73" i="3" s="1"/>
  <c r="O73" i="3" s="1"/>
  <c r="H72" i="3"/>
  <c r="E72" i="3"/>
  <c r="H71" i="3"/>
  <c r="E71" i="3"/>
  <c r="F71" i="3" s="1"/>
  <c r="G71" i="3" s="1"/>
  <c r="H70" i="3"/>
  <c r="E70" i="3"/>
  <c r="H69" i="3"/>
  <c r="E69" i="3"/>
  <c r="N69" i="3" s="1"/>
  <c r="O69" i="3" s="1"/>
  <c r="H68" i="3"/>
  <c r="E68" i="3"/>
  <c r="H67" i="3"/>
  <c r="E67" i="3"/>
  <c r="F67" i="3" s="1"/>
  <c r="G67" i="3" s="1"/>
  <c r="H66" i="3"/>
  <c r="E66" i="3"/>
  <c r="H65" i="3"/>
  <c r="E65" i="3"/>
  <c r="F65" i="3" s="1"/>
  <c r="G65" i="3" s="1"/>
  <c r="H64" i="3"/>
  <c r="E64" i="3"/>
  <c r="H63" i="3"/>
  <c r="E63" i="3"/>
  <c r="F63" i="3" s="1"/>
  <c r="G63" i="3" s="1"/>
  <c r="H62" i="3"/>
  <c r="E62" i="3"/>
  <c r="H61" i="3"/>
  <c r="E61" i="3"/>
  <c r="F61" i="3" s="1"/>
  <c r="G61" i="3" s="1"/>
  <c r="H60" i="3"/>
  <c r="E60" i="3"/>
  <c r="H59" i="3"/>
  <c r="E59" i="3"/>
  <c r="F59" i="3" s="1"/>
  <c r="G59" i="3" s="1"/>
  <c r="H58" i="3"/>
  <c r="E58" i="3"/>
  <c r="H57" i="3"/>
  <c r="E57" i="3"/>
  <c r="F57" i="3" s="1"/>
  <c r="G57" i="3" s="1"/>
  <c r="H56" i="3"/>
  <c r="E56" i="3"/>
  <c r="H55" i="3"/>
  <c r="E55" i="3"/>
  <c r="F55" i="3" s="1"/>
  <c r="G55" i="3" s="1"/>
  <c r="H54" i="3"/>
  <c r="E54" i="3"/>
  <c r="H53" i="3"/>
  <c r="E53" i="3"/>
  <c r="F53" i="3" s="1"/>
  <c r="G53" i="3" s="1"/>
  <c r="H52" i="3"/>
  <c r="E52" i="3"/>
  <c r="H51" i="3"/>
  <c r="E51" i="3"/>
  <c r="F51" i="3" s="1"/>
  <c r="G51" i="3" s="1"/>
  <c r="H50" i="3"/>
  <c r="E50" i="3"/>
  <c r="H49" i="3"/>
  <c r="E49" i="3"/>
  <c r="N49" i="3" s="1"/>
  <c r="O49" i="3" s="1"/>
  <c r="H48" i="3"/>
  <c r="E48" i="3"/>
  <c r="H47" i="3"/>
  <c r="E47" i="3"/>
  <c r="F47" i="3" s="1"/>
  <c r="G47" i="3" s="1"/>
  <c r="H46" i="3"/>
  <c r="E46" i="3"/>
  <c r="H45" i="3"/>
  <c r="E45" i="3"/>
  <c r="F45" i="3" s="1"/>
  <c r="G45" i="3" s="1"/>
  <c r="H44" i="3"/>
  <c r="E44" i="3"/>
  <c r="H43" i="3"/>
  <c r="E43" i="3"/>
  <c r="F43" i="3" s="1"/>
  <c r="G43" i="3" s="1"/>
  <c r="H42" i="3"/>
  <c r="E42" i="3"/>
  <c r="H41" i="3"/>
  <c r="E41" i="3"/>
  <c r="F41" i="3" s="1"/>
  <c r="G41" i="3" s="1"/>
  <c r="AF40" i="3"/>
  <c r="H40" i="3"/>
  <c r="E40" i="3"/>
  <c r="AF39" i="3"/>
  <c r="H39" i="3"/>
  <c r="E39" i="3"/>
  <c r="F39" i="3" s="1"/>
  <c r="G39" i="3" s="1"/>
  <c r="AF38" i="3"/>
  <c r="H38" i="3"/>
  <c r="E38" i="3"/>
  <c r="AF37" i="3"/>
  <c r="H37" i="3"/>
  <c r="E37" i="3"/>
  <c r="F37" i="3" s="1"/>
  <c r="G37" i="3" s="1"/>
  <c r="AF36" i="3"/>
  <c r="H36" i="3"/>
  <c r="E36" i="3"/>
  <c r="AF35" i="3"/>
  <c r="H35" i="3"/>
  <c r="E35" i="3"/>
  <c r="N35" i="3" s="1"/>
  <c r="O35" i="3" s="1"/>
  <c r="AF34" i="3"/>
  <c r="H34" i="3"/>
  <c r="E34" i="3"/>
  <c r="AF33" i="3"/>
  <c r="H33" i="3"/>
  <c r="E33" i="3"/>
  <c r="AF32" i="3"/>
  <c r="H32" i="3"/>
  <c r="E32" i="3"/>
  <c r="AF31" i="3"/>
  <c r="H31" i="3"/>
  <c r="E31" i="3"/>
  <c r="N31" i="3" s="1"/>
  <c r="O31" i="3" s="1"/>
  <c r="AF30" i="3"/>
  <c r="H30" i="3"/>
  <c r="E30" i="3"/>
  <c r="AF29" i="3"/>
  <c r="H29" i="3"/>
  <c r="E29" i="3"/>
  <c r="F29" i="3" s="1"/>
  <c r="G29" i="3" s="1"/>
  <c r="AF28" i="3"/>
  <c r="H28" i="3"/>
  <c r="E28" i="3"/>
  <c r="AF27" i="3"/>
  <c r="H27" i="3"/>
  <c r="E27" i="3"/>
  <c r="F27" i="3" s="1"/>
  <c r="G27" i="3" s="1"/>
  <c r="AF26" i="3"/>
  <c r="H26" i="3"/>
  <c r="E26" i="3"/>
  <c r="AF25" i="3"/>
  <c r="AH25" i="3" s="1"/>
  <c r="H25" i="3"/>
  <c r="E25" i="3"/>
  <c r="F25" i="3" s="1"/>
  <c r="G25" i="3" s="1"/>
  <c r="AF24" i="3"/>
  <c r="AH24" i="3" s="1"/>
  <c r="H24" i="3"/>
  <c r="E24" i="3"/>
  <c r="AF23" i="3"/>
  <c r="AH23" i="3" s="1"/>
  <c r="H23" i="3"/>
  <c r="E23" i="3"/>
  <c r="F23" i="3" s="1"/>
  <c r="G23" i="3" s="1"/>
  <c r="AF22" i="3"/>
  <c r="AH22" i="3" s="1"/>
  <c r="H22" i="3"/>
  <c r="E22" i="3"/>
  <c r="AF21" i="3"/>
  <c r="AH21" i="3" s="1"/>
  <c r="H21" i="3"/>
  <c r="E21" i="3"/>
  <c r="N21" i="3" s="1"/>
  <c r="O21" i="3" s="1"/>
  <c r="H20" i="3"/>
  <c r="E20" i="3"/>
  <c r="H19" i="3"/>
  <c r="E19" i="3"/>
  <c r="F19" i="3" s="1"/>
  <c r="G19" i="3" s="1"/>
  <c r="H18" i="3"/>
  <c r="E18" i="3"/>
  <c r="H17" i="3"/>
  <c r="E17" i="3"/>
  <c r="F17" i="3" s="1"/>
  <c r="G17" i="3" s="1"/>
  <c r="H16" i="3"/>
  <c r="E16" i="3"/>
  <c r="H15" i="3"/>
  <c r="E15" i="3"/>
  <c r="F15" i="3" s="1"/>
  <c r="G15" i="3" s="1"/>
  <c r="H14" i="3"/>
  <c r="E14" i="3"/>
  <c r="H13" i="3"/>
  <c r="E13" i="3"/>
  <c r="F13" i="3" s="1"/>
  <c r="G13" i="3" s="1"/>
  <c r="H12" i="3"/>
  <c r="E12" i="3"/>
  <c r="H11" i="3"/>
  <c r="E11" i="3"/>
  <c r="F11" i="3" s="1"/>
  <c r="G11" i="3" s="1"/>
  <c r="H10" i="3"/>
  <c r="E10" i="3"/>
  <c r="H9" i="3"/>
  <c r="E9" i="3"/>
  <c r="F9" i="3" s="1"/>
  <c r="G9" i="3" s="1"/>
  <c r="H8" i="3"/>
  <c r="E8" i="3"/>
  <c r="H7" i="3"/>
  <c r="E7" i="3"/>
  <c r="F7" i="3" s="1"/>
  <c r="G7" i="3" s="1"/>
  <c r="AG6" i="3"/>
  <c r="AE40" i="3" s="1"/>
  <c r="AE6" i="3"/>
  <c r="AE38" i="3" s="1"/>
  <c r="H6" i="3"/>
  <c r="E6" i="3"/>
  <c r="AG5" i="3"/>
  <c r="AE35" i="3" s="1"/>
  <c r="AE5" i="3"/>
  <c r="AE33" i="3" s="1"/>
  <c r="H5" i="3"/>
  <c r="E5" i="3"/>
  <c r="N5" i="3" s="1"/>
  <c r="O5" i="3" s="1"/>
  <c r="AG4" i="3"/>
  <c r="AE30" i="3" s="1"/>
  <c r="AE4" i="3"/>
  <c r="AE26" i="3" s="1"/>
  <c r="H4" i="3"/>
  <c r="E4" i="3"/>
  <c r="AG3" i="3"/>
  <c r="AE25" i="3" s="1"/>
  <c r="AG25" i="3" s="1"/>
  <c r="AE3" i="3"/>
  <c r="AE21" i="3" s="1"/>
  <c r="AG21" i="3" s="1"/>
  <c r="H3" i="3"/>
  <c r="E3" i="3"/>
  <c r="F3" i="3" s="1"/>
  <c r="G3" i="3" s="1"/>
  <c r="H2" i="3"/>
  <c r="E2" i="3"/>
  <c r="AD5" i="1"/>
  <c r="AC5" i="1"/>
  <c r="AB5" i="1"/>
  <c r="C5" i="1"/>
  <c r="AP109" i="8" l="1"/>
  <c r="CK42" i="8"/>
  <c r="N23" i="3"/>
  <c r="O23" i="3" s="1"/>
  <c r="N57" i="3"/>
  <c r="O57" i="3" s="1"/>
  <c r="N17" i="3"/>
  <c r="O17" i="3" s="1"/>
  <c r="N33" i="3"/>
  <c r="O33" i="3" s="1"/>
  <c r="V37" i="7"/>
  <c r="E37" i="7" s="1"/>
  <c r="P67" i="8"/>
  <c r="R67" i="8" s="1"/>
  <c r="L38" i="8"/>
  <c r="N38" i="8" s="1"/>
  <c r="AM85" i="8"/>
  <c r="AS85" i="8" s="1"/>
  <c r="AM86" i="8"/>
  <c r="AS86" i="8" s="1"/>
  <c r="AI117" i="8"/>
  <c r="AO117" i="8" s="1"/>
  <c r="AN85" i="8"/>
  <c r="AT85" i="8" s="1"/>
  <c r="AI126" i="8"/>
  <c r="CJ59" i="8" s="1"/>
  <c r="CM59" i="8" s="1"/>
  <c r="CP39" i="8" s="1"/>
  <c r="CS39" i="8" s="1"/>
  <c r="L28" i="8"/>
  <c r="N28" i="8" s="1"/>
  <c r="K40" i="8"/>
  <c r="M40" i="8" s="1"/>
  <c r="L30" i="8"/>
  <c r="N30" i="8" s="1"/>
  <c r="AM60" i="8"/>
  <c r="AW25" i="8" s="1"/>
  <c r="N61" i="3"/>
  <c r="O61" i="3" s="1"/>
  <c r="I114" i="3"/>
  <c r="K114" i="3" s="1"/>
  <c r="N65" i="3"/>
  <c r="O65" i="3" s="1"/>
  <c r="I110" i="3"/>
  <c r="I51" i="3"/>
  <c r="F73" i="3"/>
  <c r="G73" i="3" s="1"/>
  <c r="N41" i="3"/>
  <c r="O41" i="3" s="1"/>
  <c r="N29" i="3"/>
  <c r="O29" i="3" s="1"/>
  <c r="N39" i="3"/>
  <c r="O39" i="3" s="1"/>
  <c r="N45" i="3"/>
  <c r="O45" i="3" s="1"/>
  <c r="E2" i="7"/>
  <c r="N27" i="3"/>
  <c r="O27" i="3" s="1"/>
  <c r="I106" i="3"/>
  <c r="K106" i="3" s="1"/>
  <c r="I109" i="3"/>
  <c r="N9" i="3"/>
  <c r="O9" i="3" s="1"/>
  <c r="N13" i="3"/>
  <c r="O13" i="3" s="1"/>
  <c r="N37" i="3"/>
  <c r="O37" i="3" s="1"/>
  <c r="L27" i="8"/>
  <c r="N27" i="8" s="1"/>
  <c r="AM89" i="8"/>
  <c r="AS89" i="8" s="1"/>
  <c r="AJ114" i="8"/>
  <c r="AP114" i="8" s="1"/>
  <c r="AJ117" i="8"/>
  <c r="C41" i="8"/>
  <c r="C42" i="8" s="1"/>
  <c r="C43" i="8" s="1"/>
  <c r="F3" i="8"/>
  <c r="G3" i="8" s="1"/>
  <c r="P39" i="8"/>
  <c r="R39" i="8" s="1"/>
  <c r="P41" i="8"/>
  <c r="R41" i="8" s="1"/>
  <c r="O41" i="8"/>
  <c r="Q41" i="8" s="1"/>
  <c r="CJ50" i="8"/>
  <c r="I7" i="3"/>
  <c r="K7" i="3" s="1"/>
  <c r="AJ71" i="8"/>
  <c r="AM71" i="8"/>
  <c r="AI73" i="8"/>
  <c r="AO73" i="8" s="1"/>
  <c r="AN73" i="8"/>
  <c r="AK75" i="8"/>
  <c r="AQ75" i="8" s="1"/>
  <c r="AL75" i="8"/>
  <c r="AR75" i="8" s="1"/>
  <c r="AJ75" i="8"/>
  <c r="I25" i="3"/>
  <c r="K25" i="3" s="1"/>
  <c r="K118" i="3"/>
  <c r="I3" i="3"/>
  <c r="K3" i="3" s="1"/>
  <c r="M3" i="3" s="1"/>
  <c r="F5" i="3"/>
  <c r="G5" i="3" s="1"/>
  <c r="I19" i="3"/>
  <c r="K19" i="3" s="1"/>
  <c r="F21" i="3"/>
  <c r="G21" i="3" s="1"/>
  <c r="F31" i="3"/>
  <c r="G31" i="3" s="1"/>
  <c r="F33" i="3"/>
  <c r="G33" i="3" s="1"/>
  <c r="F35" i="3"/>
  <c r="G35" i="3" s="1"/>
  <c r="AE37" i="3"/>
  <c r="F49" i="3"/>
  <c r="G49" i="3" s="1"/>
  <c r="F69" i="3"/>
  <c r="G69" i="3" s="1"/>
  <c r="G118" i="3"/>
  <c r="AO60" i="8"/>
  <c r="BK25" i="8"/>
  <c r="AJ96" i="8"/>
  <c r="AN96" i="8"/>
  <c r="AT96" i="8" s="1"/>
  <c r="AR104" i="8"/>
  <c r="CW37" i="8"/>
  <c r="I15" i="3"/>
  <c r="K15" i="3" s="1"/>
  <c r="M15" i="3" s="1"/>
  <c r="AE27" i="3"/>
  <c r="AE39" i="3"/>
  <c r="I101" i="3"/>
  <c r="K101" i="3" s="1"/>
  <c r="I105" i="3"/>
  <c r="N117" i="3"/>
  <c r="O117" i="3" s="1"/>
  <c r="I117" i="3"/>
  <c r="I11" i="3"/>
  <c r="K11" i="3" s="1"/>
  <c r="AE29" i="3"/>
  <c r="N53" i="3"/>
  <c r="O53" i="3" s="1"/>
  <c r="I102" i="3"/>
  <c r="N106" i="3"/>
  <c r="O106" i="3" s="1"/>
  <c r="I113" i="3"/>
  <c r="M3" i="7"/>
  <c r="F4" i="8"/>
  <c r="G4" i="8" s="1"/>
  <c r="H4" i="8" s="1"/>
  <c r="C5" i="8"/>
  <c r="AL50" i="8"/>
  <c r="AR50" i="8" s="1"/>
  <c r="AK50" i="8"/>
  <c r="AQ50" i="8" s="1"/>
  <c r="AI50" i="8"/>
  <c r="AN97" i="8"/>
  <c r="AT97" i="8" s="1"/>
  <c r="AJ97" i="8"/>
  <c r="AR99" i="8"/>
  <c r="CW32" i="8"/>
  <c r="AQ101" i="8"/>
  <c r="CV34" i="8"/>
  <c r="CZ34" i="8" s="1"/>
  <c r="DC32" i="8" s="1"/>
  <c r="DF32" i="8" s="1"/>
  <c r="AM72" i="8"/>
  <c r="AJ72" i="8"/>
  <c r="AI72" i="8"/>
  <c r="AM74" i="8"/>
  <c r="AL74" i="8"/>
  <c r="AR74" i="8" s="1"/>
  <c r="AI74" i="8"/>
  <c r="AK76" i="8"/>
  <c r="AQ76" i="8" s="1"/>
  <c r="AN76" i="8"/>
  <c r="AW75" i="8" s="1"/>
  <c r="AL76" i="8"/>
  <c r="AR76" i="8" s="1"/>
  <c r="AJ76" i="8"/>
  <c r="AI76" i="8"/>
  <c r="AN94" i="8"/>
  <c r="AT94" i="8" s="1"/>
  <c r="AJ94" i="8"/>
  <c r="P42" i="8"/>
  <c r="R42" i="8" s="1"/>
  <c r="AN54" i="8"/>
  <c r="P27" i="8"/>
  <c r="R27" i="8" s="1"/>
  <c r="K39" i="8"/>
  <c r="M39" i="8" s="1"/>
  <c r="L63" i="8"/>
  <c r="N63" i="8" s="1"/>
  <c r="CK47" i="8"/>
  <c r="AI52" i="8"/>
  <c r="AO52" i="8" s="1"/>
  <c r="AI54" i="8"/>
  <c r="BK19" i="8" s="1"/>
  <c r="AM90" i="8"/>
  <c r="AS90" i="8" s="1"/>
  <c r="AJ95" i="8"/>
  <c r="AM112" i="8"/>
  <c r="AS112" i="8" s="1"/>
  <c r="AI113" i="8"/>
  <c r="I43" i="3"/>
  <c r="I96" i="3"/>
  <c r="AJ54" i="8"/>
  <c r="AS60" i="8"/>
  <c r="AJ93" i="8"/>
  <c r="AK104" i="8"/>
  <c r="AI110" i="8"/>
  <c r="CJ43" i="8" s="1"/>
  <c r="AJ113" i="8"/>
  <c r="AI118" i="8"/>
  <c r="CJ51" i="8" s="1"/>
  <c r="AI124" i="8"/>
  <c r="CJ57" i="8" s="1"/>
  <c r="AI128" i="8"/>
  <c r="CJ61" i="8" s="1"/>
  <c r="CM61" i="8" s="1"/>
  <c r="CP40" i="8" s="1"/>
  <c r="CS40" i="8" s="1"/>
  <c r="CK10" i="8" s="1"/>
  <c r="P59" i="8"/>
  <c r="R59" i="8" s="1"/>
  <c r="K29" i="8"/>
  <c r="M29" i="8" s="1"/>
  <c r="O42" i="8"/>
  <c r="Q42" i="8" s="1"/>
  <c r="CJ42" i="8"/>
  <c r="AK54" i="8"/>
  <c r="AQ54" i="8" s="1"/>
  <c r="K59" i="8"/>
  <c r="M59" i="8" s="1"/>
  <c r="AW109" i="8"/>
  <c r="AJ110" i="8"/>
  <c r="AI114" i="8"/>
  <c r="CJ47" i="8" s="1"/>
  <c r="AJ118" i="8"/>
  <c r="N16" i="3"/>
  <c r="O16" i="3" s="1"/>
  <c r="F16" i="3"/>
  <c r="I47" i="3"/>
  <c r="N2" i="3"/>
  <c r="O2" i="3" s="1"/>
  <c r="F2" i="3"/>
  <c r="N3" i="3"/>
  <c r="O3" i="3" s="1"/>
  <c r="N6" i="3"/>
  <c r="O6" i="3" s="1"/>
  <c r="F6" i="3"/>
  <c r="I9" i="3"/>
  <c r="N10" i="3"/>
  <c r="O10" i="3" s="1"/>
  <c r="F10" i="3"/>
  <c r="M11" i="3"/>
  <c r="N11" i="3"/>
  <c r="O11" i="3" s="1"/>
  <c r="I17" i="3"/>
  <c r="N18" i="3"/>
  <c r="O18" i="3" s="1"/>
  <c r="F18" i="3"/>
  <c r="M19" i="3"/>
  <c r="N19" i="3"/>
  <c r="O19" i="3" s="1"/>
  <c r="I23" i="3"/>
  <c r="AE23" i="3"/>
  <c r="AG23" i="3" s="1"/>
  <c r="N24" i="3"/>
  <c r="O24" i="3" s="1"/>
  <c r="F24" i="3"/>
  <c r="J25" i="3"/>
  <c r="L25" i="3" s="1"/>
  <c r="I27" i="3"/>
  <c r="I29" i="3"/>
  <c r="I31" i="3"/>
  <c r="AE31" i="3"/>
  <c r="I33" i="3"/>
  <c r="I35" i="3"/>
  <c r="I37" i="3"/>
  <c r="I39" i="3"/>
  <c r="I41" i="3"/>
  <c r="N42" i="3"/>
  <c r="O42" i="3" s="1"/>
  <c r="F42" i="3"/>
  <c r="N43" i="3"/>
  <c r="O43" i="3" s="1"/>
  <c r="I49" i="3"/>
  <c r="N50" i="3"/>
  <c r="O50" i="3" s="1"/>
  <c r="F50" i="3"/>
  <c r="N51" i="3"/>
  <c r="O51" i="3" s="1"/>
  <c r="N56" i="3"/>
  <c r="O56" i="3" s="1"/>
  <c r="F56" i="3"/>
  <c r="I57" i="3"/>
  <c r="I76" i="3"/>
  <c r="N76" i="3"/>
  <c r="O76" i="3" s="1"/>
  <c r="I84" i="3"/>
  <c r="N84" i="3"/>
  <c r="O84" i="3" s="1"/>
  <c r="I92" i="3"/>
  <c r="N92" i="3"/>
  <c r="O92" i="3" s="1"/>
  <c r="J110" i="3"/>
  <c r="L110" i="3" s="1"/>
  <c r="K110" i="3"/>
  <c r="M110" i="3" s="1"/>
  <c r="N20" i="3"/>
  <c r="O20" i="3" s="1"/>
  <c r="F20" i="3"/>
  <c r="N22" i="3"/>
  <c r="O22" i="3" s="1"/>
  <c r="F22" i="3"/>
  <c r="K43" i="3"/>
  <c r="M43" i="3" s="1"/>
  <c r="N44" i="3"/>
  <c r="O44" i="3" s="1"/>
  <c r="F44" i="3"/>
  <c r="K51" i="3"/>
  <c r="M51" i="3" s="1"/>
  <c r="N52" i="3"/>
  <c r="O52" i="3" s="1"/>
  <c r="F52" i="3"/>
  <c r="I55" i="3"/>
  <c r="N55" i="3"/>
  <c r="O55" i="3" s="1"/>
  <c r="N60" i="3"/>
  <c r="O60" i="3" s="1"/>
  <c r="F60" i="3"/>
  <c r="I63" i="3"/>
  <c r="N63" i="3"/>
  <c r="O63" i="3" s="1"/>
  <c r="N68" i="3"/>
  <c r="O68" i="3" s="1"/>
  <c r="F68" i="3"/>
  <c r="I71" i="3"/>
  <c r="N71" i="3"/>
  <c r="O71" i="3" s="1"/>
  <c r="I74" i="3"/>
  <c r="N74" i="3"/>
  <c r="O74" i="3" s="1"/>
  <c r="I82" i="3"/>
  <c r="N82" i="3"/>
  <c r="O82" i="3" s="1"/>
  <c r="I90" i="3"/>
  <c r="N90" i="3"/>
  <c r="O90" i="3" s="1"/>
  <c r="I98" i="3"/>
  <c r="N98" i="3"/>
  <c r="O98" i="3" s="1"/>
  <c r="I112" i="3"/>
  <c r="G112" i="3"/>
  <c r="N12" i="3"/>
  <c r="O12" i="3" s="1"/>
  <c r="F12" i="3"/>
  <c r="AE34" i="3"/>
  <c r="J51" i="3" s="1"/>
  <c r="L51" i="3" s="1"/>
  <c r="AE32" i="3"/>
  <c r="M7" i="3"/>
  <c r="N7" i="3"/>
  <c r="O7" i="3" s="1"/>
  <c r="I13" i="3"/>
  <c r="N14" i="3"/>
  <c r="O14" i="3" s="1"/>
  <c r="F14" i="3"/>
  <c r="N15" i="3"/>
  <c r="O15" i="3" s="1"/>
  <c r="J19" i="3"/>
  <c r="L19" i="3" s="1"/>
  <c r="I21" i="3"/>
  <c r="M25" i="3"/>
  <c r="N25" i="3"/>
  <c r="O25" i="3" s="1"/>
  <c r="N26" i="3"/>
  <c r="O26" i="3" s="1"/>
  <c r="F26" i="3"/>
  <c r="N28" i="3"/>
  <c r="O28" i="3" s="1"/>
  <c r="F28" i="3"/>
  <c r="N30" i="3"/>
  <c r="O30" i="3" s="1"/>
  <c r="F30" i="3"/>
  <c r="N32" i="3"/>
  <c r="O32" i="3" s="1"/>
  <c r="F32" i="3"/>
  <c r="N34" i="3"/>
  <c r="O34" i="3" s="1"/>
  <c r="F34" i="3"/>
  <c r="N36" i="3"/>
  <c r="O36" i="3" s="1"/>
  <c r="F36" i="3"/>
  <c r="N38" i="3"/>
  <c r="O38" i="3" s="1"/>
  <c r="F38" i="3"/>
  <c r="N40" i="3"/>
  <c r="O40" i="3" s="1"/>
  <c r="F40" i="3"/>
  <c r="I45" i="3"/>
  <c r="N46" i="3"/>
  <c r="O46" i="3" s="1"/>
  <c r="F46" i="3"/>
  <c r="N47" i="3"/>
  <c r="O47" i="3" s="1"/>
  <c r="I80" i="3"/>
  <c r="N80" i="3"/>
  <c r="O80" i="3" s="1"/>
  <c r="I88" i="3"/>
  <c r="N88" i="3"/>
  <c r="O88" i="3" s="1"/>
  <c r="N115" i="3"/>
  <c r="O115" i="3" s="1"/>
  <c r="I115" i="3"/>
  <c r="AE22" i="3"/>
  <c r="AG22" i="3" s="1"/>
  <c r="AE24" i="3"/>
  <c r="N4" i="3"/>
  <c r="O4" i="3" s="1"/>
  <c r="F4" i="3"/>
  <c r="N8" i="3"/>
  <c r="O8" i="3" s="1"/>
  <c r="F8" i="3"/>
  <c r="N48" i="3"/>
  <c r="O48" i="3" s="1"/>
  <c r="F48" i="3"/>
  <c r="N58" i="3"/>
  <c r="O58" i="3" s="1"/>
  <c r="F58" i="3"/>
  <c r="I59" i="3"/>
  <c r="N59" i="3"/>
  <c r="O59" i="3" s="1"/>
  <c r="N64" i="3"/>
  <c r="O64" i="3" s="1"/>
  <c r="F64" i="3"/>
  <c r="I67" i="3"/>
  <c r="N67" i="3"/>
  <c r="O67" i="3" s="1"/>
  <c r="N72" i="3"/>
  <c r="O72" i="3" s="1"/>
  <c r="F72" i="3"/>
  <c r="I78" i="3"/>
  <c r="N78" i="3"/>
  <c r="O78" i="3" s="1"/>
  <c r="I86" i="3"/>
  <c r="N86" i="3"/>
  <c r="O86" i="3" s="1"/>
  <c r="I94" i="3"/>
  <c r="N94" i="3"/>
  <c r="O94" i="3" s="1"/>
  <c r="I53" i="3"/>
  <c r="N54" i="3"/>
  <c r="O54" i="3" s="1"/>
  <c r="F54" i="3"/>
  <c r="I61" i="3"/>
  <c r="N62" i="3"/>
  <c r="O62" i="3" s="1"/>
  <c r="F62" i="3"/>
  <c r="I69" i="3"/>
  <c r="N70" i="3"/>
  <c r="O70" i="3" s="1"/>
  <c r="F70" i="3"/>
  <c r="I75" i="3"/>
  <c r="I79" i="3"/>
  <c r="I83" i="3"/>
  <c r="I87" i="3"/>
  <c r="I91" i="3"/>
  <c r="I95" i="3"/>
  <c r="N96" i="3"/>
  <c r="O96" i="3" s="1"/>
  <c r="I99" i="3"/>
  <c r="N100" i="3"/>
  <c r="O100" i="3" s="1"/>
  <c r="F100" i="3"/>
  <c r="M101" i="3"/>
  <c r="J106" i="3"/>
  <c r="L106" i="3" s="1"/>
  <c r="G108" i="3"/>
  <c r="I108" i="3"/>
  <c r="N111" i="3"/>
  <c r="O111" i="3" s="1"/>
  <c r="I111" i="3"/>
  <c r="J113" i="3"/>
  <c r="L113" i="3" s="1"/>
  <c r="K113" i="3"/>
  <c r="M113" i="3" s="1"/>
  <c r="M114" i="3"/>
  <c r="K96" i="3"/>
  <c r="M96" i="3" s="1"/>
  <c r="J102" i="3"/>
  <c r="L102" i="3" s="1"/>
  <c r="I104" i="3"/>
  <c r="G104" i="3"/>
  <c r="N107" i="3"/>
  <c r="O107" i="3" s="1"/>
  <c r="I107" i="3"/>
  <c r="J109" i="3"/>
  <c r="L109" i="3" s="1"/>
  <c r="K109" i="3"/>
  <c r="M109" i="3" s="1"/>
  <c r="W12" i="7"/>
  <c r="W10" i="7"/>
  <c r="W8" i="7"/>
  <c r="W6" i="7"/>
  <c r="W4" i="7"/>
  <c r="F2" i="7"/>
  <c r="W11" i="7"/>
  <c r="W9" i="7"/>
  <c r="W7" i="7"/>
  <c r="W5" i="7"/>
  <c r="W3" i="7"/>
  <c r="I65" i="3"/>
  <c r="N66" i="3"/>
  <c r="O66" i="3" s="1"/>
  <c r="F66" i="3"/>
  <c r="I73" i="3"/>
  <c r="I77" i="3"/>
  <c r="I81" i="3"/>
  <c r="I85" i="3"/>
  <c r="I89" i="3"/>
  <c r="I93" i="3"/>
  <c r="I97" i="3"/>
  <c r="J101" i="3"/>
  <c r="L101" i="3" s="1"/>
  <c r="K102" i="3"/>
  <c r="M102" i="3" s="1"/>
  <c r="N103" i="3"/>
  <c r="O103" i="3" s="1"/>
  <c r="I103" i="3"/>
  <c r="J105" i="3"/>
  <c r="L105" i="3" s="1"/>
  <c r="K105" i="3"/>
  <c r="M105" i="3" s="1"/>
  <c r="M106" i="3"/>
  <c r="J114" i="3"/>
  <c r="L114" i="3" s="1"/>
  <c r="G116" i="3"/>
  <c r="I116" i="3"/>
  <c r="K117" i="3"/>
  <c r="M117" i="3" s="1"/>
  <c r="M118" i="3"/>
  <c r="AE28" i="3"/>
  <c r="AE36" i="3"/>
  <c r="J118" i="3" s="1"/>
  <c r="L118" i="3" s="1"/>
  <c r="M4" i="7"/>
  <c r="M6" i="7"/>
  <c r="M5" i="7"/>
  <c r="M7" i="7"/>
  <c r="K57" i="8"/>
  <c r="M57" i="8" s="1"/>
  <c r="K37" i="8"/>
  <c r="M37" i="8" s="1"/>
  <c r="K26" i="8"/>
  <c r="M26" i="8" s="1"/>
  <c r="K47" i="8"/>
  <c r="M47" i="8" s="1"/>
  <c r="L57" i="8"/>
  <c r="N57" i="8" s="1"/>
  <c r="L26" i="8"/>
  <c r="N26" i="8" s="1"/>
  <c r="AW58" i="8"/>
  <c r="AT59" i="8"/>
  <c r="AT76" i="8"/>
  <c r="AL88" i="8"/>
  <c r="AK88" i="8"/>
  <c r="AJ88" i="8"/>
  <c r="AN88" i="8"/>
  <c r="AT88" i="8" s="1"/>
  <c r="AM88" i="8"/>
  <c r="AS88" i="8" s="1"/>
  <c r="AI88" i="8"/>
  <c r="P37" i="8"/>
  <c r="R37" i="8" s="1"/>
  <c r="P57" i="8"/>
  <c r="R57" i="8" s="1"/>
  <c r="P47" i="8"/>
  <c r="R47" i="8" s="1"/>
  <c r="O47" i="8"/>
  <c r="Q47" i="8" s="1"/>
  <c r="P70" i="8"/>
  <c r="R70" i="8" s="1"/>
  <c r="O70" i="8"/>
  <c r="Q70" i="8" s="1"/>
  <c r="O50" i="8"/>
  <c r="Q50" i="8" s="1"/>
  <c r="P50" i="8"/>
  <c r="R50" i="8" s="1"/>
  <c r="P40" i="8"/>
  <c r="R40" i="8" s="1"/>
  <c r="P29" i="8"/>
  <c r="R29" i="8" s="1"/>
  <c r="P60" i="8"/>
  <c r="R60" i="8" s="1"/>
  <c r="O40" i="8"/>
  <c r="Q40" i="8" s="1"/>
  <c r="P26" i="8"/>
  <c r="R26" i="8" s="1"/>
  <c r="L37" i="8"/>
  <c r="N37" i="8" s="1"/>
  <c r="BK38" i="8"/>
  <c r="AL51" i="8"/>
  <c r="AR51" i="8" s="1"/>
  <c r="AJ51" i="8"/>
  <c r="AN51" i="8"/>
  <c r="AI51" i="8"/>
  <c r="AM51" i="8"/>
  <c r="AK51" i="8"/>
  <c r="AQ51" i="8" s="1"/>
  <c r="AO54" i="8"/>
  <c r="AK55" i="8"/>
  <c r="AQ55" i="8" s="1"/>
  <c r="AL55" i="8"/>
  <c r="AR55" i="8" s="1"/>
  <c r="AJ55" i="8"/>
  <c r="AN55" i="8"/>
  <c r="AM55" i="8"/>
  <c r="AI55" i="8"/>
  <c r="AN57" i="8"/>
  <c r="AJ57" i="8"/>
  <c r="AK57" i="8"/>
  <c r="AQ57" i="8" s="1"/>
  <c r="AI57" i="8"/>
  <c r="AL57" i="8"/>
  <c r="AR57" i="8" s="1"/>
  <c r="AN62" i="8"/>
  <c r="AJ62" i="8"/>
  <c r="AM62" i="8"/>
  <c r="AI62" i="8"/>
  <c r="AK62" i="8"/>
  <c r="AQ62" i="8" s="1"/>
  <c r="AL62" i="8"/>
  <c r="AR62" i="8" s="1"/>
  <c r="AL119" i="8"/>
  <c r="AK119" i="8"/>
  <c r="AM119" i="8"/>
  <c r="AS119" i="8" s="1"/>
  <c r="AJ119" i="8"/>
  <c r="AN119" i="8"/>
  <c r="AT119" i="8" s="1"/>
  <c r="AI119" i="8"/>
  <c r="B4" i="8"/>
  <c r="C6" i="8"/>
  <c r="F5" i="8"/>
  <c r="G5" i="8" s="1"/>
  <c r="H5" i="8" s="1"/>
  <c r="O43" i="8"/>
  <c r="Q43" i="8" s="1"/>
  <c r="O53" i="8"/>
  <c r="Q53" i="8" s="1"/>
  <c r="O32" i="8"/>
  <c r="Q32" i="8" s="1"/>
  <c r="F43" i="8"/>
  <c r="G43" i="8" s="1"/>
  <c r="H43" i="8" s="1"/>
  <c r="C44" i="8"/>
  <c r="L47" i="8"/>
  <c r="N47" i="8" s="1"/>
  <c r="BK17" i="8"/>
  <c r="AM57" i="8"/>
  <c r="AS61" i="8"/>
  <c r="AW26" i="8"/>
  <c r="AN64" i="8"/>
  <c r="AJ64" i="8"/>
  <c r="AM64" i="8"/>
  <c r="AI64" i="8"/>
  <c r="AK64" i="8"/>
  <c r="AQ64" i="8" s="1"/>
  <c r="AL64" i="8"/>
  <c r="AR64" i="8" s="1"/>
  <c r="AW92" i="8"/>
  <c r="AO92" i="8"/>
  <c r="CJ25" i="8"/>
  <c r="CM25" i="8" s="1"/>
  <c r="CP25" i="8" s="1"/>
  <c r="CS25" i="8" s="1"/>
  <c r="AP96" i="8"/>
  <c r="CK29" i="8"/>
  <c r="H3" i="8"/>
  <c r="O68" i="8"/>
  <c r="Q68" i="8" s="1"/>
  <c r="O58" i="8"/>
  <c r="Q58" i="8" s="1"/>
  <c r="P48" i="8"/>
  <c r="R48" i="8" s="1"/>
  <c r="P58" i="8"/>
  <c r="R58" i="8" s="1"/>
  <c r="P68" i="8"/>
  <c r="R68" i="8" s="1"/>
  <c r="O48" i="8"/>
  <c r="Q48" i="8" s="1"/>
  <c r="O38" i="8"/>
  <c r="Q38" i="8" s="1"/>
  <c r="O27" i="8"/>
  <c r="Q27" i="8" s="1"/>
  <c r="K49" i="8"/>
  <c r="M49" i="8" s="1"/>
  <c r="L59" i="8"/>
  <c r="N59" i="8" s="1"/>
  <c r="L39" i="8"/>
  <c r="N39" i="8" s="1"/>
  <c r="L61" i="8"/>
  <c r="N61" i="8" s="1"/>
  <c r="K61" i="8"/>
  <c r="M61" i="8" s="1"/>
  <c r="L51" i="8"/>
  <c r="N51" i="8" s="1"/>
  <c r="K51" i="8"/>
  <c r="M51" i="8" s="1"/>
  <c r="K30" i="8"/>
  <c r="M30" i="8" s="1"/>
  <c r="L41" i="8"/>
  <c r="N41" i="8" s="1"/>
  <c r="K41" i="8"/>
  <c r="M41" i="8" s="1"/>
  <c r="K62" i="8"/>
  <c r="M62" i="8" s="1"/>
  <c r="K52" i="8"/>
  <c r="M52" i="8" s="1"/>
  <c r="K31" i="8"/>
  <c r="M31" i="8" s="1"/>
  <c r="L31" i="8"/>
  <c r="N31" i="8" s="1"/>
  <c r="L42" i="8"/>
  <c r="N42" i="8" s="1"/>
  <c r="L62" i="8"/>
  <c r="N62" i="8" s="1"/>
  <c r="L52" i="8"/>
  <c r="N52" i="8" s="1"/>
  <c r="K42" i="8"/>
  <c r="M42" i="8" s="1"/>
  <c r="O29" i="8"/>
  <c r="Q29" i="8" s="1"/>
  <c r="L49" i="8"/>
  <c r="N49" i="8" s="1"/>
  <c r="AL53" i="8"/>
  <c r="AR53" i="8" s="1"/>
  <c r="AJ53" i="8"/>
  <c r="AN53" i="8"/>
  <c r="AI53" i="8"/>
  <c r="AM53" i="8"/>
  <c r="AK53" i="8"/>
  <c r="AQ53" i="8" s="1"/>
  <c r="O60" i="8"/>
  <c r="Q60" i="8" s="1"/>
  <c r="AN67" i="8"/>
  <c r="AJ67" i="8"/>
  <c r="AM67" i="8"/>
  <c r="AI67" i="8"/>
  <c r="AL67" i="8"/>
  <c r="AR67" i="8" s="1"/>
  <c r="AK67" i="8"/>
  <c r="AQ67" i="8" s="1"/>
  <c r="AN68" i="8"/>
  <c r="AJ68" i="8"/>
  <c r="AM68" i="8"/>
  <c r="AI68" i="8"/>
  <c r="AK68" i="8"/>
  <c r="AQ68" i="8" s="1"/>
  <c r="AL68" i="8"/>
  <c r="AR68" i="8" s="1"/>
  <c r="AK70" i="8"/>
  <c r="AQ70" i="8" s="1"/>
  <c r="AL70" i="8"/>
  <c r="AR70" i="8" s="1"/>
  <c r="AJ70" i="8"/>
  <c r="AM70" i="8"/>
  <c r="AI70" i="8"/>
  <c r="AN70" i="8"/>
  <c r="AO77" i="8"/>
  <c r="BK42" i="8"/>
  <c r="AL91" i="8"/>
  <c r="AK91" i="8"/>
  <c r="AJ91" i="8"/>
  <c r="AM91" i="8"/>
  <c r="AS91" i="8" s="1"/>
  <c r="AI91" i="8"/>
  <c r="AN91" i="8"/>
  <c r="AT91" i="8" s="1"/>
  <c r="B42" i="8"/>
  <c r="AN58" i="8"/>
  <c r="AJ58" i="8"/>
  <c r="AL58" i="8"/>
  <c r="AR58" i="8" s="1"/>
  <c r="AK58" i="8"/>
  <c r="AQ58" i="8" s="1"/>
  <c r="AN63" i="8"/>
  <c r="AJ63" i="8"/>
  <c r="AM63" i="8"/>
  <c r="AI63" i="8"/>
  <c r="AK63" i="8"/>
  <c r="AQ63" i="8" s="1"/>
  <c r="AT73" i="8"/>
  <c r="AW72" i="8"/>
  <c r="AP94" i="8"/>
  <c r="CK27" i="8"/>
  <c r="AL121" i="8"/>
  <c r="AK121" i="8"/>
  <c r="AN121" i="8"/>
  <c r="AT121" i="8" s="1"/>
  <c r="AJ121" i="8"/>
  <c r="AM121" i="8"/>
  <c r="AS121" i="8" s="1"/>
  <c r="AI121" i="8"/>
  <c r="AL125" i="8"/>
  <c r="AK125" i="8"/>
  <c r="AN125" i="8"/>
  <c r="AT125" i="8" s="1"/>
  <c r="AJ125" i="8"/>
  <c r="AM125" i="8"/>
  <c r="AS125" i="8" s="1"/>
  <c r="AI125" i="8"/>
  <c r="K58" i="8"/>
  <c r="M58" i="8" s="1"/>
  <c r="L48" i="8"/>
  <c r="N48" i="8" s="1"/>
  <c r="K48" i="8"/>
  <c r="M48" i="8" s="1"/>
  <c r="K38" i="8"/>
  <c r="M38" i="8" s="1"/>
  <c r="K27" i="8"/>
  <c r="M27" i="8" s="1"/>
  <c r="P71" i="8"/>
  <c r="R71" i="8" s="1"/>
  <c r="O71" i="8"/>
  <c r="Q71" i="8" s="1"/>
  <c r="P61" i="8"/>
  <c r="R61" i="8" s="1"/>
  <c r="O61" i="8"/>
  <c r="Q61" i="8" s="1"/>
  <c r="P51" i="8"/>
  <c r="R51" i="8" s="1"/>
  <c r="O30" i="8"/>
  <c r="Q30" i="8" s="1"/>
  <c r="K32" i="8"/>
  <c r="M32" i="8" s="1"/>
  <c r="O51" i="8"/>
  <c r="Q51" i="8" s="1"/>
  <c r="AN56" i="8"/>
  <c r="AJ56" i="8"/>
  <c r="AM56" i="8"/>
  <c r="AL56" i="8"/>
  <c r="AR56" i="8" s="1"/>
  <c r="AI58" i="8"/>
  <c r="AM59" i="8"/>
  <c r="AI59" i="8"/>
  <c r="AL59" i="8"/>
  <c r="AR59" i="8" s="1"/>
  <c r="AK59" i="8"/>
  <c r="AQ59" i="8" s="1"/>
  <c r="AT60" i="8"/>
  <c r="AW59" i="8"/>
  <c r="AL63" i="8"/>
  <c r="AR63" i="8" s="1"/>
  <c r="AN66" i="8"/>
  <c r="AJ66" i="8"/>
  <c r="AM66" i="8"/>
  <c r="AI66" i="8"/>
  <c r="AK66" i="8"/>
  <c r="AQ66" i="8" s="1"/>
  <c r="AK69" i="8"/>
  <c r="AQ69" i="8" s="1"/>
  <c r="AL69" i="8"/>
  <c r="AR69" i="8" s="1"/>
  <c r="AJ69" i="8"/>
  <c r="AN69" i="8"/>
  <c r="AM69" i="8"/>
  <c r="AW85" i="8"/>
  <c r="AO85" i="8"/>
  <c r="CJ18" i="8"/>
  <c r="AL87" i="8"/>
  <c r="AK87" i="8"/>
  <c r="AJ87" i="8"/>
  <c r="AM87" i="8"/>
  <c r="AS87" i="8" s="1"/>
  <c r="AI87" i="8"/>
  <c r="AN87" i="8"/>
  <c r="AT87" i="8" s="1"/>
  <c r="AL108" i="8"/>
  <c r="AK108" i="8"/>
  <c r="AJ108" i="8"/>
  <c r="AI108" i="8"/>
  <c r="AN108" i="8"/>
  <c r="AT108" i="8" s="1"/>
  <c r="AM108" i="8"/>
  <c r="AS108" i="8" s="1"/>
  <c r="AW17" i="8"/>
  <c r="P69" i="8"/>
  <c r="R69" i="8" s="1"/>
  <c r="O69" i="8"/>
  <c r="Q69" i="8" s="1"/>
  <c r="O59" i="8"/>
  <c r="Q59" i="8" s="1"/>
  <c r="O49" i="8"/>
  <c r="Q49" i="8" s="1"/>
  <c r="O39" i="8"/>
  <c r="Q39" i="8" s="1"/>
  <c r="O28" i="8"/>
  <c r="Q28" i="8" s="1"/>
  <c r="K50" i="8"/>
  <c r="M50" i="8" s="1"/>
  <c r="L50" i="8"/>
  <c r="N50" i="8" s="1"/>
  <c r="L60" i="8"/>
  <c r="N60" i="8" s="1"/>
  <c r="L40" i="8"/>
  <c r="N40" i="8" s="1"/>
  <c r="L29" i="8"/>
  <c r="N29" i="8" s="1"/>
  <c r="P72" i="8"/>
  <c r="R72" i="8" s="1"/>
  <c r="O72" i="8"/>
  <c r="Q72" i="8" s="1"/>
  <c r="O62" i="8"/>
  <c r="Q62" i="8" s="1"/>
  <c r="O52" i="8"/>
  <c r="Q52" i="8" s="1"/>
  <c r="P52" i="8"/>
  <c r="R52" i="8" s="1"/>
  <c r="P62" i="8"/>
  <c r="R62" i="8" s="1"/>
  <c r="O31" i="8"/>
  <c r="Q31" i="8" s="1"/>
  <c r="K63" i="8"/>
  <c r="M63" i="8" s="1"/>
  <c r="L53" i="8"/>
  <c r="N53" i="8" s="1"/>
  <c r="K53" i="8"/>
  <c r="M53" i="8" s="1"/>
  <c r="L43" i="8"/>
  <c r="N43" i="8" s="1"/>
  <c r="L32" i="8"/>
  <c r="N32" i="8" s="1"/>
  <c r="P28" i="8"/>
  <c r="R28" i="8" s="1"/>
  <c r="P30" i="8"/>
  <c r="R30" i="8" s="1"/>
  <c r="E40" i="8"/>
  <c r="F41" i="8"/>
  <c r="G41" i="8" s="1"/>
  <c r="H41" i="8" s="1"/>
  <c r="F42" i="8"/>
  <c r="G42" i="8" s="1"/>
  <c r="H42" i="8" s="1"/>
  <c r="AN52" i="8"/>
  <c r="AJ52" i="8"/>
  <c r="AL52" i="8"/>
  <c r="AR52" i="8" s="1"/>
  <c r="AK52" i="8"/>
  <c r="AQ52" i="8" s="1"/>
  <c r="AT54" i="8"/>
  <c r="AW53" i="8"/>
  <c r="AI56" i="8"/>
  <c r="L58" i="8"/>
  <c r="N58" i="8" s="1"/>
  <c r="AM58" i="8"/>
  <c r="AJ59" i="8"/>
  <c r="K60" i="8"/>
  <c r="M60" i="8" s="1"/>
  <c r="AL60" i="8"/>
  <c r="AR60" i="8" s="1"/>
  <c r="AK60" i="8"/>
  <c r="AQ60" i="8" s="1"/>
  <c r="AJ60" i="8"/>
  <c r="AK61" i="8"/>
  <c r="AQ61" i="8" s="1"/>
  <c r="AN61" i="8"/>
  <c r="AJ61" i="8"/>
  <c r="AL61" i="8"/>
  <c r="AR61" i="8" s="1"/>
  <c r="AI61" i="8"/>
  <c r="AN65" i="8"/>
  <c r="AJ65" i="8"/>
  <c r="AM65" i="8"/>
  <c r="AI65" i="8"/>
  <c r="AK65" i="8"/>
  <c r="AQ65" i="8" s="1"/>
  <c r="AI69" i="8"/>
  <c r="AK77" i="8"/>
  <c r="AQ77" i="8" s="1"/>
  <c r="AL77" i="8"/>
  <c r="AR77" i="8" s="1"/>
  <c r="AJ77" i="8"/>
  <c r="AN77" i="8"/>
  <c r="AM77" i="8"/>
  <c r="AL92" i="8"/>
  <c r="AK92" i="8"/>
  <c r="AJ92" i="8"/>
  <c r="AN92" i="8"/>
  <c r="AT92" i="8" s="1"/>
  <c r="AM92" i="8"/>
  <c r="AS92" i="8" s="1"/>
  <c r="AP98" i="8"/>
  <c r="CK31" i="8"/>
  <c r="O67" i="8"/>
  <c r="Q67" i="8" s="1"/>
  <c r="O57" i="8"/>
  <c r="Q57" i="8" s="1"/>
  <c r="P73" i="8"/>
  <c r="R73" i="8" s="1"/>
  <c r="O73" i="8"/>
  <c r="Q73" i="8" s="1"/>
  <c r="O63" i="8"/>
  <c r="Q63" i="8" s="1"/>
  <c r="O26" i="8"/>
  <c r="Q26" i="8" s="1"/>
  <c r="K28" i="8"/>
  <c r="M28" i="8" s="1"/>
  <c r="P32" i="8"/>
  <c r="R32" i="8" s="1"/>
  <c r="O37" i="8"/>
  <c r="Q37" i="8" s="1"/>
  <c r="P43" i="8"/>
  <c r="R43" i="8" s="1"/>
  <c r="P53" i="8"/>
  <c r="R53" i="8" s="1"/>
  <c r="P63" i="8"/>
  <c r="R63" i="8" s="1"/>
  <c r="AK78" i="8"/>
  <c r="AQ78" i="8" s="1"/>
  <c r="AJ78" i="8"/>
  <c r="AN78" i="8"/>
  <c r="AI78" i="8"/>
  <c r="AM78" i="8"/>
  <c r="AL83" i="8"/>
  <c r="AK83" i="8"/>
  <c r="AJ83" i="8"/>
  <c r="AM83" i="8"/>
  <c r="AS83" i="8" s="1"/>
  <c r="AI83" i="8"/>
  <c r="AL84" i="8"/>
  <c r="AK84" i="8"/>
  <c r="AJ84" i="8"/>
  <c r="AN84" i="8"/>
  <c r="AT84" i="8" s="1"/>
  <c r="AM84" i="8"/>
  <c r="AS84" i="8" s="1"/>
  <c r="AN100" i="8"/>
  <c r="AT100" i="8" s="1"/>
  <c r="AJ100" i="8"/>
  <c r="AM100" i="8"/>
  <c r="AS100" i="8" s="1"/>
  <c r="AI100" i="8"/>
  <c r="AL100" i="8"/>
  <c r="AK100" i="8"/>
  <c r="AN102" i="8"/>
  <c r="AT102" i="8" s="1"/>
  <c r="AJ102" i="8"/>
  <c r="AM102" i="8"/>
  <c r="AS102" i="8" s="1"/>
  <c r="AI102" i="8"/>
  <c r="AL102" i="8"/>
  <c r="AK102" i="8"/>
  <c r="AN107" i="8"/>
  <c r="AT107" i="8" s="1"/>
  <c r="AJ107" i="8"/>
  <c r="AM107" i="8"/>
  <c r="AS107" i="8" s="1"/>
  <c r="AI107" i="8"/>
  <c r="AK107" i="8"/>
  <c r="AN50" i="8"/>
  <c r="AJ50" i="8"/>
  <c r="AM50" i="8"/>
  <c r="AM54" i="8"/>
  <c r="AK73" i="8"/>
  <c r="AQ73" i="8" s="1"/>
  <c r="AL73" i="8"/>
  <c r="AR73" i="8" s="1"/>
  <c r="AM73" i="8"/>
  <c r="AJ73" i="8"/>
  <c r="AL78" i="8"/>
  <c r="AR78" i="8" s="1"/>
  <c r="AN83" i="8"/>
  <c r="AT83" i="8" s="1"/>
  <c r="AI84" i="8"/>
  <c r="AW89" i="8"/>
  <c r="AO89" i="8"/>
  <c r="AN99" i="8"/>
  <c r="AT99" i="8" s="1"/>
  <c r="AJ99" i="8"/>
  <c r="AM99" i="8"/>
  <c r="AS99" i="8" s="1"/>
  <c r="AI99" i="8"/>
  <c r="AK99" i="8"/>
  <c r="AN101" i="8"/>
  <c r="AT101" i="8" s="1"/>
  <c r="AJ101" i="8"/>
  <c r="AM101" i="8"/>
  <c r="AS101" i="8" s="1"/>
  <c r="AI101" i="8"/>
  <c r="AL101" i="8"/>
  <c r="AN106" i="8"/>
  <c r="AT106" i="8" s="1"/>
  <c r="AJ106" i="8"/>
  <c r="AM106" i="8"/>
  <c r="AS106" i="8" s="1"/>
  <c r="AI106" i="8"/>
  <c r="AL106" i="8"/>
  <c r="AK106" i="8"/>
  <c r="AL107" i="8"/>
  <c r="AK71" i="8"/>
  <c r="AQ71" i="8" s="1"/>
  <c r="AL71" i="8"/>
  <c r="AR71" i="8" s="1"/>
  <c r="AN71" i="8"/>
  <c r="AL82" i="8"/>
  <c r="AK82" i="8"/>
  <c r="AJ82" i="8"/>
  <c r="AL86" i="8"/>
  <c r="AK86" i="8"/>
  <c r="AJ86" i="8"/>
  <c r="AL90" i="8"/>
  <c r="AK90" i="8"/>
  <c r="AJ90" i="8"/>
  <c r="AN103" i="8"/>
  <c r="AT103" i="8" s="1"/>
  <c r="AJ103" i="8"/>
  <c r="AM103" i="8"/>
  <c r="AS103" i="8" s="1"/>
  <c r="AI103" i="8"/>
  <c r="AK103" i="8"/>
  <c r="AN105" i="8"/>
  <c r="AT105" i="8" s="1"/>
  <c r="AJ105" i="8"/>
  <c r="AM105" i="8"/>
  <c r="AS105" i="8" s="1"/>
  <c r="AI105" i="8"/>
  <c r="AL105" i="8"/>
  <c r="AL115" i="8"/>
  <c r="AK115" i="8"/>
  <c r="AM115" i="8"/>
  <c r="AS115" i="8" s="1"/>
  <c r="AJ115" i="8"/>
  <c r="AN115" i="8"/>
  <c r="AT115" i="8" s="1"/>
  <c r="AI115" i="8"/>
  <c r="AI71" i="8"/>
  <c r="AK72" i="8"/>
  <c r="AQ72" i="8" s="1"/>
  <c r="AL72" i="8"/>
  <c r="AR72" i="8" s="1"/>
  <c r="AN72" i="8"/>
  <c r="AK74" i="8"/>
  <c r="AQ74" i="8" s="1"/>
  <c r="AJ74" i="8"/>
  <c r="AN74" i="8"/>
  <c r="AI82" i="8"/>
  <c r="AL85" i="8"/>
  <c r="AK85" i="8"/>
  <c r="AJ85" i="8"/>
  <c r="AI86" i="8"/>
  <c r="AL89" i="8"/>
  <c r="AK89" i="8"/>
  <c r="AJ89" i="8"/>
  <c r="AI90" i="8"/>
  <c r="AM93" i="8"/>
  <c r="AS93" i="8" s="1"/>
  <c r="AI93" i="8"/>
  <c r="AL93" i="8"/>
  <c r="AK93" i="8"/>
  <c r="AM94" i="8"/>
  <c r="AS94" i="8" s="1"/>
  <c r="AI94" i="8"/>
  <c r="AL94" i="8"/>
  <c r="AK94" i="8"/>
  <c r="AM95" i="8"/>
  <c r="AS95" i="8" s="1"/>
  <c r="AI95" i="8"/>
  <c r="AL95" i="8"/>
  <c r="AK95" i="8"/>
  <c r="AM96" i="8"/>
  <c r="AS96" i="8" s="1"/>
  <c r="AI96" i="8"/>
  <c r="AL96" i="8"/>
  <c r="AK96" i="8"/>
  <c r="AM97" i="8"/>
  <c r="AS97" i="8" s="1"/>
  <c r="AI97" i="8"/>
  <c r="AL97" i="8"/>
  <c r="AK97" i="8"/>
  <c r="AN98" i="8"/>
  <c r="AT98" i="8" s="1"/>
  <c r="AM98" i="8"/>
  <c r="AS98" i="8" s="1"/>
  <c r="AI98" i="8"/>
  <c r="AL98" i="8"/>
  <c r="AK98" i="8"/>
  <c r="AL103" i="8"/>
  <c r="AN104" i="8"/>
  <c r="AT104" i="8" s="1"/>
  <c r="AJ104" i="8"/>
  <c r="AM104" i="8"/>
  <c r="AS104" i="8" s="1"/>
  <c r="AI104" i="8"/>
  <c r="AK105" i="8"/>
  <c r="AW110" i="8"/>
  <c r="AO114" i="8"/>
  <c r="AW114" i="8"/>
  <c r="AL120" i="8"/>
  <c r="AK120" i="8"/>
  <c r="AJ120" i="8"/>
  <c r="AI120" i="8"/>
  <c r="AN120" i="8"/>
  <c r="AT120" i="8" s="1"/>
  <c r="AM120" i="8"/>
  <c r="AS120" i="8" s="1"/>
  <c r="AL123" i="8"/>
  <c r="AK123" i="8"/>
  <c r="AN123" i="8"/>
  <c r="AT123" i="8" s="1"/>
  <c r="AJ123" i="8"/>
  <c r="AM123" i="8"/>
  <c r="AS123" i="8" s="1"/>
  <c r="AI123" i="8"/>
  <c r="AL127" i="8"/>
  <c r="AK127" i="8"/>
  <c r="AN127" i="8"/>
  <c r="AT127" i="8" s="1"/>
  <c r="AJ127" i="8"/>
  <c r="AM127" i="8"/>
  <c r="AS127" i="8" s="1"/>
  <c r="AI127" i="8"/>
  <c r="AM75" i="8"/>
  <c r="AL111" i="8"/>
  <c r="AK111" i="8"/>
  <c r="AM111" i="8"/>
  <c r="AS111" i="8" s="1"/>
  <c r="AJ111" i="8"/>
  <c r="AL116" i="8"/>
  <c r="AK116" i="8"/>
  <c r="AJ116" i="8"/>
  <c r="AI116" i="8"/>
  <c r="AO122" i="8"/>
  <c r="AW122" i="8"/>
  <c r="AO124" i="8"/>
  <c r="AW124" i="8"/>
  <c r="AO126" i="8"/>
  <c r="AW126" i="8"/>
  <c r="AO128" i="8"/>
  <c r="AW128" i="8"/>
  <c r="AI75" i="8"/>
  <c r="AN75" i="8"/>
  <c r="AM76" i="8"/>
  <c r="AI111" i="8"/>
  <c r="AL112" i="8"/>
  <c r="AK112" i="8"/>
  <c r="AJ112" i="8"/>
  <c r="AI112" i="8"/>
  <c r="AM116" i="8"/>
  <c r="AS116" i="8" s="1"/>
  <c r="AO118" i="8"/>
  <c r="AW118" i="8"/>
  <c r="AL109" i="8"/>
  <c r="AK109" i="8"/>
  <c r="AN109" i="8"/>
  <c r="AT109" i="8" s="1"/>
  <c r="AL113" i="8"/>
  <c r="AK113" i="8"/>
  <c r="AN113" i="8"/>
  <c r="AT113" i="8" s="1"/>
  <c r="AL117" i="8"/>
  <c r="AK117" i="8"/>
  <c r="AN117" i="8"/>
  <c r="AT117" i="8" s="1"/>
  <c r="AL110" i="8"/>
  <c r="AK110" i="8"/>
  <c r="AN110" i="8"/>
  <c r="AT110" i="8" s="1"/>
  <c r="AL114" i="8"/>
  <c r="AK114" i="8"/>
  <c r="AN114" i="8"/>
  <c r="AT114" i="8" s="1"/>
  <c r="AL118" i="8"/>
  <c r="AK118" i="8"/>
  <c r="AN118" i="8"/>
  <c r="AT118" i="8" s="1"/>
  <c r="AL122" i="8"/>
  <c r="AK122" i="8"/>
  <c r="AN122" i="8"/>
  <c r="AT122" i="8" s="1"/>
  <c r="AJ122" i="8"/>
  <c r="AL124" i="8"/>
  <c r="AK124" i="8"/>
  <c r="AN124" i="8"/>
  <c r="AT124" i="8" s="1"/>
  <c r="AJ124" i="8"/>
  <c r="AL126" i="8"/>
  <c r="AK126" i="8"/>
  <c r="AN126" i="8"/>
  <c r="AT126" i="8" s="1"/>
  <c r="AJ126" i="8"/>
  <c r="AL128" i="8"/>
  <c r="AK128" i="8"/>
  <c r="AN128" i="8"/>
  <c r="AT128" i="8" s="1"/>
  <c r="AJ128" i="8"/>
  <c r="AO110" i="8" l="1"/>
  <c r="I5" i="3"/>
  <c r="AW117" i="8"/>
  <c r="AP117" i="8"/>
  <c r="CK50" i="8"/>
  <c r="AP110" i="8"/>
  <c r="CK43" i="8"/>
  <c r="AP54" i="8"/>
  <c r="BJ19" i="8"/>
  <c r="AS74" i="8"/>
  <c r="AW39" i="8"/>
  <c r="AP97" i="8"/>
  <c r="CK30" i="8"/>
  <c r="BJ40" i="8"/>
  <c r="AP75" i="8"/>
  <c r="AP118" i="8"/>
  <c r="CK51" i="8"/>
  <c r="AQ104" i="8"/>
  <c r="CV37" i="8"/>
  <c r="AP95" i="8"/>
  <c r="CK28" i="8"/>
  <c r="AO76" i="8"/>
  <c r="BK41" i="8"/>
  <c r="BN41" i="8" s="1"/>
  <c r="AO72" i="8"/>
  <c r="BK37" i="8"/>
  <c r="AS71" i="8"/>
  <c r="AW36" i="8"/>
  <c r="AP93" i="8"/>
  <c r="CK26" i="8"/>
  <c r="AP76" i="8"/>
  <c r="BJ41" i="8"/>
  <c r="BM41" i="8" s="1"/>
  <c r="AO74" i="8"/>
  <c r="BK39" i="8"/>
  <c r="AP72" i="8"/>
  <c r="BJ37" i="8"/>
  <c r="AO50" i="8"/>
  <c r="BK15" i="8"/>
  <c r="AP71" i="8"/>
  <c r="BJ36" i="8"/>
  <c r="AP113" i="8"/>
  <c r="CK46" i="8"/>
  <c r="AO113" i="8"/>
  <c r="CJ46" i="8"/>
  <c r="AW113" i="8"/>
  <c r="AS72" i="8"/>
  <c r="AW37" i="8"/>
  <c r="L3" i="7"/>
  <c r="B3" i="7" s="1"/>
  <c r="C3" i="7"/>
  <c r="CV51" i="8"/>
  <c r="AQ118" i="8"/>
  <c r="AR114" i="8"/>
  <c r="CW47" i="8"/>
  <c r="AQ113" i="8"/>
  <c r="CV46" i="8"/>
  <c r="AR109" i="8"/>
  <c r="CW42" i="8"/>
  <c r="AO112" i="8"/>
  <c r="AW112" i="8"/>
  <c r="CJ45" i="8"/>
  <c r="AO111" i="8"/>
  <c r="AW111" i="8"/>
  <c r="CJ44" i="8"/>
  <c r="AO116" i="8"/>
  <c r="AW116" i="8"/>
  <c r="CJ49" i="8"/>
  <c r="AP111" i="8"/>
  <c r="CK44" i="8"/>
  <c r="CN26" i="8" s="1"/>
  <c r="CQ26" i="8" s="1"/>
  <c r="CT26" i="8" s="1"/>
  <c r="AS75" i="8"/>
  <c r="AW40" i="8"/>
  <c r="AR123" i="8"/>
  <c r="CW56" i="8"/>
  <c r="AP120" i="8"/>
  <c r="CK53" i="8"/>
  <c r="AW104" i="8"/>
  <c r="AO104" i="8"/>
  <c r="CJ37" i="8"/>
  <c r="AR103" i="8"/>
  <c r="CW36" i="8"/>
  <c r="AW97" i="8"/>
  <c r="AO97" i="8"/>
  <c r="CJ30" i="8"/>
  <c r="CM30" i="8" s="1"/>
  <c r="CP28" i="8" s="1"/>
  <c r="CS28" i="8" s="1"/>
  <c r="CK11" i="8" s="1"/>
  <c r="AW96" i="8"/>
  <c r="AO96" i="8"/>
  <c r="CJ29" i="8"/>
  <c r="AW95" i="8"/>
  <c r="AO95" i="8"/>
  <c r="CJ28" i="8"/>
  <c r="AW94" i="8"/>
  <c r="AO94" i="8"/>
  <c r="CJ27" i="8"/>
  <c r="AW93" i="8"/>
  <c r="AO93" i="8"/>
  <c r="CJ26" i="8"/>
  <c r="CM26" i="8" s="1"/>
  <c r="CP26" i="8" s="1"/>
  <c r="CS26" i="8" s="1"/>
  <c r="CK6" i="8" s="1"/>
  <c r="AQ89" i="8"/>
  <c r="CV22" i="8"/>
  <c r="CY22" i="8" s="1"/>
  <c r="DB22" i="8" s="1"/>
  <c r="DE22" i="8" s="1"/>
  <c r="AQ85" i="8"/>
  <c r="CV18" i="8"/>
  <c r="AP74" i="8"/>
  <c r="BJ39" i="8"/>
  <c r="AP115" i="8"/>
  <c r="CK48" i="8"/>
  <c r="AR105" i="8"/>
  <c r="CW38" i="8"/>
  <c r="AP103" i="8"/>
  <c r="CK36" i="8"/>
  <c r="AR90" i="8"/>
  <c r="CW23" i="8"/>
  <c r="CZ23" i="8" s="1"/>
  <c r="DC23" i="8" s="1"/>
  <c r="DF23" i="8" s="1"/>
  <c r="AP82" i="8"/>
  <c r="CK15" i="8"/>
  <c r="AR106" i="8"/>
  <c r="CW39" i="8"/>
  <c r="AP101" i="8"/>
  <c r="CK34" i="8"/>
  <c r="AP73" i="8"/>
  <c r="BJ38" i="8"/>
  <c r="AS54" i="8"/>
  <c r="AW19" i="8"/>
  <c r="AQ107" i="8"/>
  <c r="CV40" i="8"/>
  <c r="AR100" i="8"/>
  <c r="CW33" i="8"/>
  <c r="AQ84" i="8"/>
  <c r="CV17" i="8"/>
  <c r="AP83" i="8"/>
  <c r="CK16" i="8"/>
  <c r="AO78" i="8"/>
  <c r="BK43" i="8"/>
  <c r="BN43" i="8" s="1"/>
  <c r="AP92" i="8"/>
  <c r="CK25" i="8"/>
  <c r="CN25" i="8" s="1"/>
  <c r="CQ25" i="8" s="1"/>
  <c r="CT25" i="8" s="1"/>
  <c r="AT77" i="8"/>
  <c r="AW76" i="8"/>
  <c r="AO69" i="8"/>
  <c r="BK34" i="8"/>
  <c r="BN25" i="8" s="1"/>
  <c r="AP65" i="8"/>
  <c r="BJ30" i="8"/>
  <c r="BM19" i="8" s="1"/>
  <c r="BJ26" i="8"/>
  <c r="AP61" i="8"/>
  <c r="AW23" i="8"/>
  <c r="AS58" i="8"/>
  <c r="AW51" i="8"/>
  <c r="AT52" i="8"/>
  <c r="L5" i="7"/>
  <c r="B5" i="7" s="1"/>
  <c r="C5" i="7"/>
  <c r="J111" i="3"/>
  <c r="L111" i="3" s="1"/>
  <c r="K111" i="3"/>
  <c r="M111" i="3" s="1"/>
  <c r="K83" i="3"/>
  <c r="M83" i="3" s="1"/>
  <c r="J83" i="3"/>
  <c r="L83" i="3" s="1"/>
  <c r="K61" i="3"/>
  <c r="M61" i="3" s="1"/>
  <c r="J61" i="3"/>
  <c r="L61" i="3" s="1"/>
  <c r="AO108" i="8"/>
  <c r="AW108" i="8"/>
  <c r="CJ41" i="8"/>
  <c r="AQ87" i="8"/>
  <c r="CV20" i="8"/>
  <c r="CY20" i="8" s="1"/>
  <c r="DB20" i="8" s="1"/>
  <c r="DE20" i="8" s="1"/>
  <c r="AS66" i="8"/>
  <c r="AW31" i="8"/>
  <c r="AO59" i="8"/>
  <c r="BK24" i="8"/>
  <c r="AS56" i="8"/>
  <c r="AW21" i="8"/>
  <c r="AO125" i="8"/>
  <c r="AW125" i="8"/>
  <c r="CJ58" i="8"/>
  <c r="CM58" i="8" s="1"/>
  <c r="CP38" i="8" s="1"/>
  <c r="CS38" i="8" s="1"/>
  <c r="AQ125" i="8"/>
  <c r="CV58" i="8"/>
  <c r="CY58" i="8" s="1"/>
  <c r="DB38" i="8" s="1"/>
  <c r="DE38" i="8" s="1"/>
  <c r="AP121" i="8"/>
  <c r="CK54" i="8"/>
  <c r="CN54" i="8" s="1"/>
  <c r="CQ41" i="8" s="1"/>
  <c r="CT41" i="8" s="1"/>
  <c r="AW62" i="8"/>
  <c r="AT63" i="8"/>
  <c r="AW57" i="8"/>
  <c r="AT58" i="8"/>
  <c r="AP51" i="8"/>
  <c r="BJ16" i="8"/>
  <c r="L4" i="7"/>
  <c r="B4" i="7" s="1"/>
  <c r="C4" i="7"/>
  <c r="K91" i="3"/>
  <c r="M91" i="3" s="1"/>
  <c r="J91" i="3"/>
  <c r="L91" i="3" s="1"/>
  <c r="K75" i="3"/>
  <c r="M75" i="3" s="1"/>
  <c r="J75" i="3"/>
  <c r="L75" i="3" s="1"/>
  <c r="AP128" i="8"/>
  <c r="CK61" i="8"/>
  <c r="CN61" i="8" s="1"/>
  <c r="CQ40" i="8" s="1"/>
  <c r="CT40" i="8" s="1"/>
  <c r="AP126" i="8"/>
  <c r="CK59" i="8"/>
  <c r="CN59" i="8" s="1"/>
  <c r="CQ39" i="8" s="1"/>
  <c r="CT39" i="8" s="1"/>
  <c r="AP124" i="8"/>
  <c r="CK57" i="8"/>
  <c r="CN30" i="8" s="1"/>
  <c r="CQ28" i="8" s="1"/>
  <c r="CT28" i="8" s="1"/>
  <c r="AP122" i="8"/>
  <c r="CK55" i="8"/>
  <c r="CN55" i="8" s="1"/>
  <c r="CQ37" i="8" s="1"/>
  <c r="CT37" i="8" s="1"/>
  <c r="AQ114" i="8"/>
  <c r="CV47" i="8"/>
  <c r="CW43" i="8"/>
  <c r="AR110" i="8"/>
  <c r="AQ109" i="8"/>
  <c r="CV42" i="8"/>
  <c r="AR112" i="8"/>
  <c r="CW45" i="8"/>
  <c r="AO75" i="8"/>
  <c r="BK40" i="8"/>
  <c r="AR116" i="8"/>
  <c r="CW49" i="8"/>
  <c r="AR111" i="8"/>
  <c r="CW44" i="8"/>
  <c r="AP127" i="8"/>
  <c r="CK60" i="8"/>
  <c r="CN60" i="8" s="1"/>
  <c r="CQ42" i="8" s="1"/>
  <c r="CT42" i="8" s="1"/>
  <c r="AO123" i="8"/>
  <c r="AW123" i="8"/>
  <c r="CJ56" i="8"/>
  <c r="AQ123" i="8"/>
  <c r="CV56" i="8"/>
  <c r="AO120" i="8"/>
  <c r="AW120" i="8"/>
  <c r="CJ53" i="8"/>
  <c r="AQ105" i="8"/>
  <c r="CV38" i="8"/>
  <c r="CY38" i="8" s="1"/>
  <c r="DB36" i="8" s="1"/>
  <c r="DE36" i="8" s="1"/>
  <c r="AW98" i="8"/>
  <c r="CJ31" i="8"/>
  <c r="CN31" i="8" s="1"/>
  <c r="CQ29" i="8" s="1"/>
  <c r="CT29" i="8" s="1"/>
  <c r="AO98" i="8"/>
  <c r="AR97" i="8"/>
  <c r="CW30" i="8"/>
  <c r="AR96" i="8"/>
  <c r="CW29" i="8"/>
  <c r="AR95" i="8"/>
  <c r="CW28" i="8"/>
  <c r="AR94" i="8"/>
  <c r="CW27" i="8"/>
  <c r="AR93" i="8"/>
  <c r="CW26" i="8"/>
  <c r="AP89" i="8"/>
  <c r="CK22" i="8"/>
  <c r="CN22" i="8" s="1"/>
  <c r="CQ22" i="8" s="1"/>
  <c r="CT22" i="8" s="1"/>
  <c r="AP85" i="8"/>
  <c r="CK18" i="8"/>
  <c r="AT74" i="8"/>
  <c r="AW73" i="8"/>
  <c r="AR115" i="8"/>
  <c r="CW48" i="8"/>
  <c r="AP105" i="8"/>
  <c r="CK38" i="8"/>
  <c r="CN38" i="8" s="1"/>
  <c r="CQ36" i="8" s="1"/>
  <c r="CT36" i="8" s="1"/>
  <c r="AQ90" i="8"/>
  <c r="CV23" i="8"/>
  <c r="CY23" i="8" s="1"/>
  <c r="DB23" i="8" s="1"/>
  <c r="DE23" i="8" s="1"/>
  <c r="AR86" i="8"/>
  <c r="CW19" i="8"/>
  <c r="AW70" i="8"/>
  <c r="AT71" i="8"/>
  <c r="AQ106" i="8"/>
  <c r="CV39" i="8"/>
  <c r="AP106" i="8"/>
  <c r="CK39" i="8"/>
  <c r="AW99" i="8"/>
  <c r="AO99" i="8"/>
  <c r="CJ32" i="8"/>
  <c r="CN32" i="8" s="1"/>
  <c r="CQ30" i="8" s="1"/>
  <c r="CT30" i="8" s="1"/>
  <c r="AW49" i="8"/>
  <c r="AT50" i="8"/>
  <c r="AP107" i="8"/>
  <c r="CK40" i="8"/>
  <c r="AW102" i="8"/>
  <c r="AO102" i="8"/>
  <c r="CJ35" i="8"/>
  <c r="CN35" i="8" s="1"/>
  <c r="CQ33" i="8" s="1"/>
  <c r="CT33" i="8" s="1"/>
  <c r="AQ100" i="8"/>
  <c r="CV33" i="8"/>
  <c r="CZ33" i="8" s="1"/>
  <c r="DC31" i="8" s="1"/>
  <c r="DF31" i="8" s="1"/>
  <c r="AP100" i="8"/>
  <c r="CK33" i="8"/>
  <c r="AP84" i="8"/>
  <c r="CK17" i="8"/>
  <c r="AS78" i="8"/>
  <c r="AW43" i="8"/>
  <c r="AZ43" i="8" s="1"/>
  <c r="AS77" i="8"/>
  <c r="AW42" i="8"/>
  <c r="AS65" i="8"/>
  <c r="AW30" i="8"/>
  <c r="AP60" i="8"/>
  <c r="BJ25" i="8"/>
  <c r="AP59" i="8"/>
  <c r="BJ24" i="8"/>
  <c r="AP52" i="8"/>
  <c r="BJ17" i="8"/>
  <c r="AR119" i="8"/>
  <c r="CW52" i="8"/>
  <c r="AS62" i="8"/>
  <c r="AW27" i="8"/>
  <c r="AO57" i="8"/>
  <c r="BK22" i="8"/>
  <c r="AO55" i="8"/>
  <c r="BK20" i="8"/>
  <c r="AW88" i="8"/>
  <c r="AO88" i="8"/>
  <c r="CJ21" i="8"/>
  <c r="CM21" i="8" s="1"/>
  <c r="CP21" i="8" s="1"/>
  <c r="CS21" i="8" s="1"/>
  <c r="AQ88" i="8"/>
  <c r="CV21" i="8"/>
  <c r="CY21" i="8" s="1"/>
  <c r="DB21" i="8" s="1"/>
  <c r="DE21" i="8" s="1"/>
  <c r="J103" i="3"/>
  <c r="L103" i="3" s="1"/>
  <c r="K103" i="3"/>
  <c r="M103" i="3" s="1"/>
  <c r="K85" i="3"/>
  <c r="M85" i="3" s="1"/>
  <c r="J85" i="3"/>
  <c r="L85" i="3" s="1"/>
  <c r="I66" i="3"/>
  <c r="G66" i="3"/>
  <c r="V5" i="7"/>
  <c r="E5" i="7" s="1"/>
  <c r="F5" i="7"/>
  <c r="F10" i="7"/>
  <c r="V10" i="7"/>
  <c r="E10" i="7" s="1"/>
  <c r="K53" i="3"/>
  <c r="M53" i="3" s="1"/>
  <c r="J53" i="3"/>
  <c r="L53" i="3" s="1"/>
  <c r="AG24" i="3"/>
  <c r="J15" i="3"/>
  <c r="L15" i="3" s="1"/>
  <c r="K88" i="3"/>
  <c r="M88" i="3" s="1"/>
  <c r="J88" i="3"/>
  <c r="L88" i="3" s="1"/>
  <c r="G26" i="3"/>
  <c r="I26" i="3"/>
  <c r="G44" i="3"/>
  <c r="I44" i="3"/>
  <c r="K84" i="3"/>
  <c r="M84" i="3" s="1"/>
  <c r="J84" i="3"/>
  <c r="L84" i="3" s="1"/>
  <c r="I68" i="3"/>
  <c r="G68" i="3"/>
  <c r="I60" i="3"/>
  <c r="G60" i="3"/>
  <c r="G52" i="3"/>
  <c r="I52" i="3"/>
  <c r="I42" i="3"/>
  <c r="G42" i="3"/>
  <c r="K37" i="3"/>
  <c r="M37" i="3" s="1"/>
  <c r="J37" i="3"/>
  <c r="L37" i="3" s="1"/>
  <c r="K31" i="3"/>
  <c r="M31" i="3" s="1"/>
  <c r="J31" i="3"/>
  <c r="L31" i="3" s="1"/>
  <c r="G24" i="3"/>
  <c r="I24" i="3"/>
  <c r="AW91" i="8"/>
  <c r="AO91" i="8"/>
  <c r="CJ24" i="8"/>
  <c r="CM24" i="8" s="1"/>
  <c r="CP24" i="8" s="1"/>
  <c r="CS24" i="8" s="1"/>
  <c r="AR91" i="8"/>
  <c r="CW24" i="8"/>
  <c r="CZ24" i="8" s="1"/>
  <c r="DC24" i="8" s="1"/>
  <c r="DF24" i="8" s="1"/>
  <c r="AO70" i="8"/>
  <c r="BK35" i="8"/>
  <c r="AS68" i="8"/>
  <c r="AW33" i="8"/>
  <c r="AW66" i="8"/>
  <c r="AT67" i="8"/>
  <c r="AO53" i="8"/>
  <c r="BK18" i="8"/>
  <c r="AW63" i="8"/>
  <c r="AT64" i="8"/>
  <c r="K93" i="3"/>
  <c r="M93" i="3" s="1"/>
  <c r="J93" i="3"/>
  <c r="L93" i="3" s="1"/>
  <c r="K77" i="3"/>
  <c r="M77" i="3" s="1"/>
  <c r="J77" i="3"/>
  <c r="L77" i="3" s="1"/>
  <c r="J107" i="3"/>
  <c r="L107" i="3" s="1"/>
  <c r="K107" i="3"/>
  <c r="M107" i="3" s="1"/>
  <c r="K69" i="3"/>
  <c r="M69" i="3" s="1"/>
  <c r="J69" i="3"/>
  <c r="L69" i="3" s="1"/>
  <c r="K80" i="3"/>
  <c r="M80" i="3" s="1"/>
  <c r="J80" i="3"/>
  <c r="L80" i="3" s="1"/>
  <c r="J43" i="3"/>
  <c r="L43" i="3" s="1"/>
  <c r="J96" i="3"/>
  <c r="L96" i="3" s="1"/>
  <c r="K92" i="3"/>
  <c r="M92" i="3" s="1"/>
  <c r="J92" i="3"/>
  <c r="L92" i="3" s="1"/>
  <c r="K76" i="3"/>
  <c r="M76" i="3" s="1"/>
  <c r="J76" i="3"/>
  <c r="L76" i="3" s="1"/>
  <c r="K13" i="3"/>
  <c r="M13" i="3" s="1"/>
  <c r="J13" i="3"/>
  <c r="L13" i="3" s="1"/>
  <c r="AP108" i="8"/>
  <c r="CK41" i="8"/>
  <c r="AW87" i="8"/>
  <c r="AO87" i="8"/>
  <c r="CJ20" i="8"/>
  <c r="CM20" i="8" s="1"/>
  <c r="CP20" i="8" s="1"/>
  <c r="CS20" i="8" s="1"/>
  <c r="AR87" i="8"/>
  <c r="CW20" i="8"/>
  <c r="CZ20" i="8" s="1"/>
  <c r="DC20" i="8" s="1"/>
  <c r="DF20" i="8" s="1"/>
  <c r="AS69" i="8"/>
  <c r="AW34" i="8"/>
  <c r="AZ25" i="8" s="1"/>
  <c r="AP66" i="8"/>
  <c r="BJ31" i="8"/>
  <c r="AW24" i="8"/>
  <c r="AZ24" i="8" s="1"/>
  <c r="AS59" i="8"/>
  <c r="AP56" i="8"/>
  <c r="BJ21" i="8"/>
  <c r="AR125" i="8"/>
  <c r="CW58" i="8"/>
  <c r="CZ58" i="8" s="1"/>
  <c r="DC38" i="8" s="1"/>
  <c r="DF38" i="8" s="1"/>
  <c r="AO63" i="8"/>
  <c r="BK28" i="8"/>
  <c r="B43" i="8"/>
  <c r="E42" i="8"/>
  <c r="AS70" i="8"/>
  <c r="AW35" i="8"/>
  <c r="AP68" i="8"/>
  <c r="BJ33" i="8"/>
  <c r="AO67" i="8"/>
  <c r="BK32" i="8"/>
  <c r="AT53" i="8"/>
  <c r="AW52" i="8"/>
  <c r="AO64" i="8"/>
  <c r="BK29" i="8"/>
  <c r="C7" i="8"/>
  <c r="F6" i="8"/>
  <c r="G6" i="8" s="1"/>
  <c r="H6" i="8" s="1"/>
  <c r="AP119" i="8"/>
  <c r="CK52" i="8"/>
  <c r="AP62" i="8"/>
  <c r="BJ27" i="8"/>
  <c r="AS55" i="8"/>
  <c r="AW20" i="8"/>
  <c r="AS51" i="8"/>
  <c r="AW16" i="8"/>
  <c r="AR88" i="8"/>
  <c r="CW21" i="8"/>
  <c r="CZ21" i="8" s="1"/>
  <c r="DC21" i="8" s="1"/>
  <c r="DF21" i="8" s="1"/>
  <c r="K97" i="3"/>
  <c r="M97" i="3" s="1"/>
  <c r="J97" i="3"/>
  <c r="L97" i="3" s="1"/>
  <c r="V7" i="7"/>
  <c r="E7" i="7" s="1"/>
  <c r="F7" i="7"/>
  <c r="F4" i="7"/>
  <c r="V4" i="7"/>
  <c r="E4" i="7" s="1"/>
  <c r="W20" i="7"/>
  <c r="W18" i="7"/>
  <c r="W16" i="7"/>
  <c r="W14" i="7"/>
  <c r="W19" i="7"/>
  <c r="W17" i="7"/>
  <c r="W15" i="7"/>
  <c r="W13" i="7"/>
  <c r="F12" i="7"/>
  <c r="V12" i="7"/>
  <c r="E12" i="7" s="1"/>
  <c r="G100" i="3"/>
  <c r="I100" i="3"/>
  <c r="K67" i="3"/>
  <c r="M67" i="3" s="1"/>
  <c r="J67" i="3"/>
  <c r="L67" i="3" s="1"/>
  <c r="K59" i="3"/>
  <c r="M59" i="3" s="1"/>
  <c r="J59" i="3"/>
  <c r="L59" i="3" s="1"/>
  <c r="I4" i="3"/>
  <c r="G4" i="3"/>
  <c r="K45" i="3"/>
  <c r="M45" i="3" s="1"/>
  <c r="J45" i="3"/>
  <c r="L45" i="3" s="1"/>
  <c r="I36" i="3"/>
  <c r="G36" i="3"/>
  <c r="I32" i="3"/>
  <c r="G32" i="3"/>
  <c r="K21" i="3"/>
  <c r="M21" i="3" s="1"/>
  <c r="J21" i="3"/>
  <c r="L21" i="3" s="1"/>
  <c r="J11" i="3"/>
  <c r="L11" i="3" s="1"/>
  <c r="K112" i="3"/>
  <c r="M112" i="3" s="1"/>
  <c r="J112" i="3"/>
  <c r="L112" i="3" s="1"/>
  <c r="K98" i="3"/>
  <c r="M98" i="3" s="1"/>
  <c r="J98" i="3"/>
  <c r="L98" i="3" s="1"/>
  <c r="K90" i="3"/>
  <c r="M90" i="3" s="1"/>
  <c r="J90" i="3"/>
  <c r="L90" i="3" s="1"/>
  <c r="K82" i="3"/>
  <c r="M82" i="3" s="1"/>
  <c r="J82" i="3"/>
  <c r="L82" i="3" s="1"/>
  <c r="K74" i="3"/>
  <c r="M74" i="3" s="1"/>
  <c r="J74" i="3"/>
  <c r="L74" i="3" s="1"/>
  <c r="G20" i="3"/>
  <c r="I20" i="3"/>
  <c r="K57" i="3"/>
  <c r="M57" i="3" s="1"/>
  <c r="J57" i="3"/>
  <c r="L57" i="3" s="1"/>
  <c r="K49" i="3"/>
  <c r="M49" i="3" s="1"/>
  <c r="J49" i="3"/>
  <c r="L49" i="3" s="1"/>
  <c r="K35" i="3"/>
  <c r="M35" i="3" s="1"/>
  <c r="J35" i="3"/>
  <c r="L35" i="3" s="1"/>
  <c r="K29" i="3"/>
  <c r="M29" i="3" s="1"/>
  <c r="J29" i="3"/>
  <c r="L29" i="3" s="1"/>
  <c r="AQ128" i="8"/>
  <c r="CV61" i="8"/>
  <c r="CY61" i="8" s="1"/>
  <c r="DB40" i="8" s="1"/>
  <c r="DE40" i="8" s="1"/>
  <c r="AQ126" i="8"/>
  <c r="CV59" i="8"/>
  <c r="CY59" i="8" s="1"/>
  <c r="DB39" i="8" s="1"/>
  <c r="DE39" i="8" s="1"/>
  <c r="AQ124" i="8"/>
  <c r="CV57" i="8"/>
  <c r="AQ122" i="8"/>
  <c r="CV55" i="8"/>
  <c r="CY55" i="8" s="1"/>
  <c r="DB37" i="8" s="1"/>
  <c r="DE37" i="8" s="1"/>
  <c r="AR118" i="8"/>
  <c r="CW51" i="8"/>
  <c r="AQ117" i="8"/>
  <c r="CV50" i="8"/>
  <c r="AR113" i="8"/>
  <c r="CW46" i="8"/>
  <c r="CZ37" i="8" s="1"/>
  <c r="DC35" i="8" s="1"/>
  <c r="DF35" i="8" s="1"/>
  <c r="AP112" i="8"/>
  <c r="CK45" i="8"/>
  <c r="CN27" i="8" s="1"/>
  <c r="CQ27" i="8" s="1"/>
  <c r="CT27" i="8" s="1"/>
  <c r="AS76" i="8"/>
  <c r="AW41" i="8"/>
  <c r="AZ41" i="8" s="1"/>
  <c r="AP116" i="8"/>
  <c r="CK49" i="8"/>
  <c r="AO127" i="8"/>
  <c r="AW127" i="8"/>
  <c r="CJ60" i="8"/>
  <c r="CM60" i="8" s="1"/>
  <c r="CP42" i="8" s="1"/>
  <c r="CS42" i="8" s="1"/>
  <c r="AQ127" i="8"/>
  <c r="CV60" i="8"/>
  <c r="CY60" i="8" s="1"/>
  <c r="DB42" i="8" s="1"/>
  <c r="DE42" i="8" s="1"/>
  <c r="AP123" i="8"/>
  <c r="CK56" i="8"/>
  <c r="AQ120" i="8"/>
  <c r="CV53" i="8"/>
  <c r="AQ98" i="8"/>
  <c r="CV31" i="8"/>
  <c r="CZ31" i="8" s="1"/>
  <c r="DC29" i="8" s="1"/>
  <c r="DF29" i="8" s="1"/>
  <c r="AR89" i="8"/>
  <c r="CW22" i="8"/>
  <c r="CZ22" i="8" s="1"/>
  <c r="DC22" i="8" s="1"/>
  <c r="DF22" i="8" s="1"/>
  <c r="AR85" i="8"/>
  <c r="CW18" i="8"/>
  <c r="AO71" i="8"/>
  <c r="BK36" i="8"/>
  <c r="AW105" i="8"/>
  <c r="AO105" i="8"/>
  <c r="CJ38" i="8"/>
  <c r="CM38" i="8" s="1"/>
  <c r="CP36" i="8" s="1"/>
  <c r="CS36" i="8" s="1"/>
  <c r="CK9" i="8" s="1"/>
  <c r="AQ103" i="8"/>
  <c r="CV36" i="8"/>
  <c r="CZ36" i="8" s="1"/>
  <c r="DC34" i="8" s="1"/>
  <c r="DF34" i="8" s="1"/>
  <c r="AP86" i="8"/>
  <c r="CK19" i="8"/>
  <c r="CN19" i="8" s="1"/>
  <c r="CQ19" i="8" s="1"/>
  <c r="CT19" i="8" s="1"/>
  <c r="AQ82" i="8"/>
  <c r="CV15" i="8"/>
  <c r="AW106" i="8"/>
  <c r="AO106" i="8"/>
  <c r="CJ39" i="8"/>
  <c r="AR101" i="8"/>
  <c r="CW34" i="8"/>
  <c r="AP99" i="8"/>
  <c r="CK32" i="8"/>
  <c r="AW84" i="8"/>
  <c r="AO84" i="8"/>
  <c r="CJ17" i="8"/>
  <c r="CM17" i="8" s="1"/>
  <c r="CP17" i="8" s="1"/>
  <c r="CS17" i="8" s="1"/>
  <c r="CK3" i="8" s="1"/>
  <c r="AS73" i="8"/>
  <c r="AW38" i="8"/>
  <c r="AS50" i="8"/>
  <c r="AW15" i="8"/>
  <c r="AZ15" i="8" s="1"/>
  <c r="AO107" i="8"/>
  <c r="AW107" i="8"/>
  <c r="CJ40" i="8"/>
  <c r="AQ102" i="8"/>
  <c r="CV35" i="8"/>
  <c r="CZ35" i="8" s="1"/>
  <c r="DC33" i="8" s="1"/>
  <c r="DF33" i="8" s="1"/>
  <c r="AP102" i="8"/>
  <c r="CK35" i="8"/>
  <c r="AW100" i="8"/>
  <c r="AO100" i="8"/>
  <c r="CJ33" i="8"/>
  <c r="CN33" i="8" s="1"/>
  <c r="CQ31" i="8" s="1"/>
  <c r="CT31" i="8" s="1"/>
  <c r="CW17" i="8"/>
  <c r="AR84" i="8"/>
  <c r="AQ83" i="8"/>
  <c r="CV16" i="8"/>
  <c r="AT78" i="8"/>
  <c r="AW77" i="8"/>
  <c r="AQ92" i="8"/>
  <c r="CV25" i="8"/>
  <c r="CY25" i="8" s="1"/>
  <c r="DB25" i="8" s="1"/>
  <c r="DE25" i="8" s="1"/>
  <c r="AP77" i="8"/>
  <c r="BJ42" i="8"/>
  <c r="AW64" i="8"/>
  <c r="AT65" i="8"/>
  <c r="AT61" i="8"/>
  <c r="AW60" i="8"/>
  <c r="AQ108" i="8"/>
  <c r="CV41" i="8"/>
  <c r="AW68" i="8"/>
  <c r="AT69" i="8"/>
  <c r="AW65" i="8"/>
  <c r="AT66" i="8"/>
  <c r="BK23" i="8"/>
  <c r="BN17" i="8" s="1"/>
  <c r="AO58" i="8"/>
  <c r="AW55" i="8"/>
  <c r="AT56" i="8"/>
  <c r="AP125" i="8"/>
  <c r="CK58" i="8"/>
  <c r="CN58" i="8" s="1"/>
  <c r="CQ38" i="8" s="1"/>
  <c r="CT38" i="8" s="1"/>
  <c r="AO121" i="8"/>
  <c r="AW121" i="8"/>
  <c r="CJ54" i="8"/>
  <c r="CM54" i="8" s="1"/>
  <c r="CP41" i="8" s="1"/>
  <c r="CS41" i="8" s="1"/>
  <c r="AQ121" i="8"/>
  <c r="CV54" i="8"/>
  <c r="CY54" i="8" s="1"/>
  <c r="DB41" i="8" s="1"/>
  <c r="DE41" i="8" s="1"/>
  <c r="AS63" i="8"/>
  <c r="AW28" i="8"/>
  <c r="AZ17" i="8" s="1"/>
  <c r="AP91" i="8"/>
  <c r="CK24" i="8"/>
  <c r="CN24" i="8" s="1"/>
  <c r="CQ24" i="8" s="1"/>
  <c r="CT24" i="8" s="1"/>
  <c r="AP70" i="8"/>
  <c r="BJ35" i="8"/>
  <c r="AW67" i="8"/>
  <c r="AT68" i="8"/>
  <c r="AS67" i="8"/>
  <c r="AW32" i="8"/>
  <c r="AP53" i="8"/>
  <c r="BJ18" i="8"/>
  <c r="AS64" i="8"/>
  <c r="AW29" i="8"/>
  <c r="B5" i="8"/>
  <c r="E4" i="8"/>
  <c r="AT62" i="8"/>
  <c r="AW61" i="8"/>
  <c r="AP57" i="8"/>
  <c r="BJ22" i="8"/>
  <c r="AW54" i="8"/>
  <c r="AT55" i="8"/>
  <c r="AO51" i="8"/>
  <c r="BK16" i="8"/>
  <c r="J117" i="3"/>
  <c r="L117" i="3" s="1"/>
  <c r="K89" i="3"/>
  <c r="M89" i="3" s="1"/>
  <c r="J89" i="3"/>
  <c r="L89" i="3" s="1"/>
  <c r="K81" i="3"/>
  <c r="M81" i="3" s="1"/>
  <c r="J81" i="3"/>
  <c r="L81" i="3" s="1"/>
  <c r="K73" i="3"/>
  <c r="M73" i="3" s="1"/>
  <c r="J73" i="3"/>
  <c r="L73" i="3" s="1"/>
  <c r="K65" i="3"/>
  <c r="M65" i="3" s="1"/>
  <c r="J65" i="3"/>
  <c r="L65" i="3" s="1"/>
  <c r="V9" i="7"/>
  <c r="E9" i="7" s="1"/>
  <c r="F9" i="7"/>
  <c r="V6" i="7"/>
  <c r="E6" i="7" s="1"/>
  <c r="F6" i="7"/>
  <c r="K108" i="3"/>
  <c r="J108" i="3"/>
  <c r="L108" i="3" s="1"/>
  <c r="K95" i="3"/>
  <c r="M95" i="3" s="1"/>
  <c r="J95" i="3"/>
  <c r="L95" i="3" s="1"/>
  <c r="K87" i="3"/>
  <c r="M87" i="3" s="1"/>
  <c r="J87" i="3"/>
  <c r="L87" i="3" s="1"/>
  <c r="K79" i="3"/>
  <c r="M79" i="3" s="1"/>
  <c r="J79" i="3"/>
  <c r="L79" i="3" s="1"/>
  <c r="G70" i="3"/>
  <c r="I70" i="3"/>
  <c r="G62" i="3"/>
  <c r="I62" i="3"/>
  <c r="G54" i="3"/>
  <c r="I54" i="3"/>
  <c r="G72" i="3"/>
  <c r="I72" i="3"/>
  <c r="G64" i="3"/>
  <c r="I64" i="3"/>
  <c r="I58" i="3"/>
  <c r="G58" i="3"/>
  <c r="J115" i="3"/>
  <c r="L115" i="3" s="1"/>
  <c r="K115" i="3"/>
  <c r="M115" i="3" s="1"/>
  <c r="I38" i="3"/>
  <c r="G38" i="3"/>
  <c r="G28" i="3"/>
  <c r="I28" i="3"/>
  <c r="I14" i="3"/>
  <c r="G14" i="3"/>
  <c r="K5" i="3"/>
  <c r="M5" i="3" s="1"/>
  <c r="J5" i="3"/>
  <c r="L5" i="3" s="1"/>
  <c r="G12" i="3"/>
  <c r="I12" i="3"/>
  <c r="I56" i="3"/>
  <c r="G56" i="3"/>
  <c r="K41" i="3"/>
  <c r="M41" i="3" s="1"/>
  <c r="J41" i="3"/>
  <c r="L41" i="3" s="1"/>
  <c r="K33" i="3"/>
  <c r="M33" i="3" s="1"/>
  <c r="J33" i="3"/>
  <c r="L33" i="3" s="1"/>
  <c r="K27" i="3"/>
  <c r="M27" i="3" s="1"/>
  <c r="J27" i="3"/>
  <c r="L27" i="3" s="1"/>
  <c r="G18" i="3"/>
  <c r="I18" i="3"/>
  <c r="K9" i="3"/>
  <c r="M9" i="3" s="1"/>
  <c r="J9" i="3"/>
  <c r="L9" i="3" s="1"/>
  <c r="AR128" i="8"/>
  <c r="CW61" i="8"/>
  <c r="CZ61" i="8" s="1"/>
  <c r="DC40" i="8" s="1"/>
  <c r="DF40" i="8" s="1"/>
  <c r="AR126" i="8"/>
  <c r="CW59" i="8"/>
  <c r="CZ59" i="8" s="1"/>
  <c r="DC39" i="8" s="1"/>
  <c r="DF39" i="8" s="1"/>
  <c r="AR124" i="8"/>
  <c r="CW57" i="8"/>
  <c r="AR122" i="8"/>
  <c r="CW55" i="8"/>
  <c r="CZ55" i="8" s="1"/>
  <c r="DC37" i="8" s="1"/>
  <c r="DF37" i="8" s="1"/>
  <c r="AQ110" i="8"/>
  <c r="CV43" i="8"/>
  <c r="AR117" i="8"/>
  <c r="CW50" i="8"/>
  <c r="AQ112" i="8"/>
  <c r="CV45" i="8"/>
  <c r="AT75" i="8"/>
  <c r="AW74" i="8"/>
  <c r="AQ116" i="8"/>
  <c r="CV49" i="8"/>
  <c r="AQ111" i="8"/>
  <c r="CV44" i="8"/>
  <c r="AR127" i="8"/>
  <c r="CW60" i="8"/>
  <c r="CZ60" i="8" s="1"/>
  <c r="DC42" i="8" s="1"/>
  <c r="DF42" i="8" s="1"/>
  <c r="AR120" i="8"/>
  <c r="CW53" i="8"/>
  <c r="AP104" i="8"/>
  <c r="CK37" i="8"/>
  <c r="CN37" i="8" s="1"/>
  <c r="CQ35" i="8" s="1"/>
  <c r="CT35" i="8" s="1"/>
  <c r="AR98" i="8"/>
  <c r="CW31" i="8"/>
  <c r="AQ97" i="8"/>
  <c r="CV30" i="8"/>
  <c r="AQ96" i="8"/>
  <c r="CV29" i="8"/>
  <c r="AQ95" i="8"/>
  <c r="CV28" i="8"/>
  <c r="AQ94" i="8"/>
  <c r="CV27" i="8"/>
  <c r="AQ93" i="8"/>
  <c r="CV26" i="8"/>
  <c r="AW90" i="8"/>
  <c r="AO90" i="8"/>
  <c r="CJ23" i="8"/>
  <c r="CM23" i="8" s="1"/>
  <c r="CP23" i="8" s="1"/>
  <c r="CS23" i="8" s="1"/>
  <c r="AW86" i="8"/>
  <c r="AO86" i="8"/>
  <c r="CJ19" i="8"/>
  <c r="AW82" i="8"/>
  <c r="AO82" i="8"/>
  <c r="CJ15" i="8"/>
  <c r="CM15" i="8" s="1"/>
  <c r="CP15" i="8" s="1"/>
  <c r="CS15" i="8" s="1"/>
  <c r="CK1" i="8" s="1"/>
  <c r="AT72" i="8"/>
  <c r="AW71" i="8"/>
  <c r="AO115" i="8"/>
  <c r="AW115" i="8"/>
  <c r="CJ48" i="8"/>
  <c r="AQ115" i="8"/>
  <c r="CV48" i="8"/>
  <c r="AW103" i="8"/>
  <c r="AO103" i="8"/>
  <c r="CJ36" i="8"/>
  <c r="CN36" i="8" s="1"/>
  <c r="CQ34" i="8" s="1"/>
  <c r="CT34" i="8" s="1"/>
  <c r="AP90" i="8"/>
  <c r="CK23" i="8"/>
  <c r="CN23" i="8" s="1"/>
  <c r="CQ23" i="8" s="1"/>
  <c r="CT23" i="8" s="1"/>
  <c r="AQ86" i="8"/>
  <c r="CV19" i="8"/>
  <c r="AR82" i="8"/>
  <c r="CW15" i="8"/>
  <c r="CZ15" i="8" s="1"/>
  <c r="DC15" i="8" s="1"/>
  <c r="DF15" i="8" s="1"/>
  <c r="AR107" i="8"/>
  <c r="CW40" i="8"/>
  <c r="AW101" i="8"/>
  <c r="AO101" i="8"/>
  <c r="CJ34" i="8"/>
  <c r="CN34" i="8" s="1"/>
  <c r="CQ32" i="8" s="1"/>
  <c r="CT32" i="8" s="1"/>
  <c r="AQ99" i="8"/>
  <c r="CV32" i="8"/>
  <c r="CZ32" i="8" s="1"/>
  <c r="DC30" i="8" s="1"/>
  <c r="DF30" i="8" s="1"/>
  <c r="AP50" i="8"/>
  <c r="BJ15" i="8"/>
  <c r="BM15" i="8" s="1"/>
  <c r="AR102" i="8"/>
  <c r="CW35" i="8"/>
  <c r="AW83" i="8"/>
  <c r="AO83" i="8"/>
  <c r="CJ16" i="8"/>
  <c r="AR83" i="8"/>
  <c r="CW16" i="8"/>
  <c r="AP78" i="8"/>
  <c r="BJ43" i="8"/>
  <c r="BM43" i="8" s="1"/>
  <c r="AR92" i="8"/>
  <c r="CW25" i="8"/>
  <c r="CZ25" i="8" s="1"/>
  <c r="DC25" i="8" s="1"/>
  <c r="DF25" i="8" s="1"/>
  <c r="BK30" i="8"/>
  <c r="BN19" i="8" s="1"/>
  <c r="AO65" i="8"/>
  <c r="AO61" i="8"/>
  <c r="BK26" i="8"/>
  <c r="BN15" i="8" s="1"/>
  <c r="BK21" i="8"/>
  <c r="BN21" i="8" s="1"/>
  <c r="AO56" i="8"/>
  <c r="AR108" i="8"/>
  <c r="CW41" i="8"/>
  <c r="AP87" i="8"/>
  <c r="CK20" i="8"/>
  <c r="CN20" i="8" s="1"/>
  <c r="CQ20" i="8" s="1"/>
  <c r="CT20" i="8" s="1"/>
  <c r="AP69" i="8"/>
  <c r="BJ34" i="8"/>
  <c r="BK31" i="8"/>
  <c r="AO66" i="8"/>
  <c r="AR121" i="8"/>
  <c r="CW54" i="8"/>
  <c r="CZ54" i="8" s="1"/>
  <c r="DC41" i="8" s="1"/>
  <c r="DF41" i="8" s="1"/>
  <c r="AP63" i="8"/>
  <c r="BJ28" i="8"/>
  <c r="AP58" i="8"/>
  <c r="BJ23" i="8"/>
  <c r="AQ91" i="8"/>
  <c r="CV24" i="8"/>
  <c r="CY24" i="8" s="1"/>
  <c r="DB24" i="8" s="1"/>
  <c r="DE24" i="8" s="1"/>
  <c r="AW69" i="8"/>
  <c r="AT70" i="8"/>
  <c r="BK33" i="8"/>
  <c r="AO68" i="8"/>
  <c r="BJ32" i="8"/>
  <c r="AP67" i="8"/>
  <c r="AS53" i="8"/>
  <c r="AW18" i="8"/>
  <c r="AZ18" i="8" s="1"/>
  <c r="AP64" i="8"/>
  <c r="BJ29" i="8"/>
  <c r="AS57" i="8"/>
  <c r="AW22" i="8"/>
  <c r="F44" i="8"/>
  <c r="G44" i="8" s="1"/>
  <c r="H44" i="8" s="1"/>
  <c r="C45" i="8"/>
  <c r="AO119" i="8"/>
  <c r="AW119" i="8"/>
  <c r="CJ52" i="8"/>
  <c r="AQ119" i="8"/>
  <c r="CV52" i="8"/>
  <c r="AO62" i="8"/>
  <c r="BK27" i="8"/>
  <c r="AT57" i="8"/>
  <c r="AW56" i="8"/>
  <c r="AP55" i="8"/>
  <c r="BJ20" i="8"/>
  <c r="BM20" i="8" s="1"/>
  <c r="AT51" i="8"/>
  <c r="AW50" i="8"/>
  <c r="AP88" i="8"/>
  <c r="CK21" i="8"/>
  <c r="CN21" i="8" s="1"/>
  <c r="CQ21" i="8" s="1"/>
  <c r="CT21" i="8" s="1"/>
  <c r="L7" i="7"/>
  <c r="B7" i="7" s="1"/>
  <c r="M13" i="7"/>
  <c r="M11" i="7"/>
  <c r="M9" i="7"/>
  <c r="M12" i="7"/>
  <c r="M10" i="7"/>
  <c r="M8" i="7"/>
  <c r="C7" i="7"/>
  <c r="L6" i="7"/>
  <c r="B6" i="7" s="1"/>
  <c r="C6" i="7"/>
  <c r="K116" i="3"/>
  <c r="M116" i="3" s="1"/>
  <c r="J116" i="3"/>
  <c r="L116" i="3" s="1"/>
  <c r="F3" i="7"/>
  <c r="V3" i="7"/>
  <c r="E3" i="7" s="1"/>
  <c r="V11" i="7"/>
  <c r="E11" i="7" s="1"/>
  <c r="F11" i="7"/>
  <c r="F8" i="7"/>
  <c r="V8" i="7"/>
  <c r="E8" i="7" s="1"/>
  <c r="K104" i="3"/>
  <c r="M104" i="3" s="1"/>
  <c r="J104" i="3"/>
  <c r="L104" i="3" s="1"/>
  <c r="M108" i="3"/>
  <c r="K99" i="3"/>
  <c r="M99" i="3" s="1"/>
  <c r="J99" i="3"/>
  <c r="L99" i="3" s="1"/>
  <c r="K94" i="3"/>
  <c r="M94" i="3" s="1"/>
  <c r="J94" i="3"/>
  <c r="L94" i="3" s="1"/>
  <c r="K86" i="3"/>
  <c r="M86" i="3" s="1"/>
  <c r="J86" i="3"/>
  <c r="L86" i="3" s="1"/>
  <c r="K78" i="3"/>
  <c r="M78" i="3" s="1"/>
  <c r="J78" i="3"/>
  <c r="L78" i="3" s="1"/>
  <c r="I48" i="3"/>
  <c r="G48" i="3"/>
  <c r="I8" i="3"/>
  <c r="G8" i="3"/>
  <c r="G46" i="3"/>
  <c r="I46" i="3"/>
  <c r="G40" i="3"/>
  <c r="I40" i="3"/>
  <c r="I34" i="3"/>
  <c r="G34" i="3"/>
  <c r="I30" i="3"/>
  <c r="G30" i="3"/>
  <c r="J3" i="3"/>
  <c r="L3" i="3" s="1"/>
  <c r="K71" i="3"/>
  <c r="M71" i="3" s="1"/>
  <c r="J71" i="3"/>
  <c r="L71" i="3" s="1"/>
  <c r="K63" i="3"/>
  <c r="M63" i="3" s="1"/>
  <c r="J63" i="3"/>
  <c r="L63" i="3" s="1"/>
  <c r="K55" i="3"/>
  <c r="M55" i="3" s="1"/>
  <c r="J55" i="3"/>
  <c r="L55" i="3" s="1"/>
  <c r="G22" i="3"/>
  <c r="I22" i="3"/>
  <c r="I50" i="3"/>
  <c r="G50" i="3"/>
  <c r="K39" i="3"/>
  <c r="M39" i="3" s="1"/>
  <c r="J39" i="3"/>
  <c r="L39" i="3" s="1"/>
  <c r="K23" i="3"/>
  <c r="M23" i="3" s="1"/>
  <c r="J23" i="3"/>
  <c r="L23" i="3" s="1"/>
  <c r="J7" i="3"/>
  <c r="L7" i="3" s="1"/>
  <c r="K17" i="3"/>
  <c r="M17" i="3" s="1"/>
  <c r="J17" i="3"/>
  <c r="L17" i="3" s="1"/>
  <c r="G10" i="3"/>
  <c r="I10" i="3"/>
  <c r="I6" i="3"/>
  <c r="G6" i="3"/>
  <c r="I2" i="3"/>
  <c r="G2" i="3"/>
  <c r="I16" i="3"/>
  <c r="G16" i="3"/>
  <c r="K47" i="3"/>
  <c r="M47" i="3" s="1"/>
  <c r="J47" i="3"/>
  <c r="L47" i="3" s="1"/>
  <c r="CZ18" i="8" l="1"/>
  <c r="DC18" i="8" s="1"/>
  <c r="DF18" i="8" s="1"/>
  <c r="AZ20" i="8"/>
  <c r="CZ38" i="8"/>
  <c r="DC36" i="8" s="1"/>
  <c r="DF36" i="8" s="1"/>
  <c r="CY15" i="8"/>
  <c r="DB15" i="8" s="1"/>
  <c r="DE15" i="8" s="1"/>
  <c r="CM27" i="8"/>
  <c r="CP27" i="8" s="1"/>
  <c r="CS27" i="8" s="1"/>
  <c r="CK7" i="8" s="1"/>
  <c r="CZ16" i="8"/>
  <c r="DC16" i="8" s="1"/>
  <c r="DF16" i="8" s="1"/>
  <c r="CY30" i="8"/>
  <c r="DB28" i="8" s="1"/>
  <c r="DE28" i="8" s="1"/>
  <c r="CZ27" i="8"/>
  <c r="DC27" i="8" s="1"/>
  <c r="DF27" i="8" s="1"/>
  <c r="CM16" i="8"/>
  <c r="CP16" i="8" s="1"/>
  <c r="CS16" i="8" s="1"/>
  <c r="CK2" i="8" s="1"/>
  <c r="CM19" i="8"/>
  <c r="CP19" i="8" s="1"/>
  <c r="CS19" i="8" s="1"/>
  <c r="CK5" i="8" s="1"/>
  <c r="CY37" i="8"/>
  <c r="DB35" i="8" s="1"/>
  <c r="DE35" i="8" s="1"/>
  <c r="CM37" i="8"/>
  <c r="CP35" i="8" s="1"/>
  <c r="CS35" i="8" s="1"/>
  <c r="CK8" i="8" s="1"/>
  <c r="CY26" i="8"/>
  <c r="DB26" i="8" s="1"/>
  <c r="DE26" i="8" s="1"/>
  <c r="CM18" i="8"/>
  <c r="CP18" i="8" s="1"/>
  <c r="CS18" i="8" s="1"/>
  <c r="CK4" i="8" s="1"/>
  <c r="CZ26" i="8"/>
  <c r="DC26" i="8" s="1"/>
  <c r="DF26" i="8" s="1"/>
  <c r="J50" i="3"/>
  <c r="K50" i="3"/>
  <c r="J46" i="3"/>
  <c r="K46" i="3"/>
  <c r="L9" i="7"/>
  <c r="B9" i="7" s="1"/>
  <c r="C9" i="7"/>
  <c r="F45" i="8"/>
  <c r="G45" i="8" s="1"/>
  <c r="H45" i="8" s="1"/>
  <c r="C46" i="8"/>
  <c r="J14" i="3"/>
  <c r="K14" i="3"/>
  <c r="J38" i="3"/>
  <c r="K38" i="3"/>
  <c r="J58" i="3"/>
  <c r="K58" i="3"/>
  <c r="J100" i="3"/>
  <c r="K100" i="3"/>
  <c r="V13" i="7"/>
  <c r="E13" i="7" s="1"/>
  <c r="F13" i="7"/>
  <c r="F14" i="7"/>
  <c r="V14" i="7"/>
  <c r="E14" i="7" s="1"/>
  <c r="AZ16" i="8"/>
  <c r="BM21" i="8"/>
  <c r="AZ21" i="8"/>
  <c r="J16" i="3"/>
  <c r="L16" i="3" s="1"/>
  <c r="K16" i="3"/>
  <c r="M16" i="3" s="1"/>
  <c r="J6" i="3"/>
  <c r="K6" i="3"/>
  <c r="J34" i="3"/>
  <c r="L34" i="3" s="1"/>
  <c r="K34" i="3"/>
  <c r="M34" i="3" s="1"/>
  <c r="L8" i="7"/>
  <c r="B8" i="7" s="1"/>
  <c r="C8" i="7"/>
  <c r="L11" i="7"/>
  <c r="B11" i="7" s="1"/>
  <c r="C11" i="7"/>
  <c r="J18" i="3"/>
  <c r="K18" i="3"/>
  <c r="J28" i="3"/>
  <c r="K28" i="3"/>
  <c r="J64" i="3"/>
  <c r="K64" i="3"/>
  <c r="J54" i="3"/>
  <c r="K54" i="3"/>
  <c r="J70" i="3"/>
  <c r="K70" i="3"/>
  <c r="J20" i="3"/>
  <c r="K20" i="3"/>
  <c r="J32" i="3"/>
  <c r="L32" i="3" s="1"/>
  <c r="K32" i="3"/>
  <c r="M32" i="3" s="1"/>
  <c r="L100" i="3"/>
  <c r="M100" i="3"/>
  <c r="V15" i="7"/>
  <c r="E15" i="7" s="1"/>
  <c r="F15" i="7"/>
  <c r="F16" i="7"/>
  <c r="V16" i="7"/>
  <c r="E16" i="7" s="1"/>
  <c r="F7" i="8"/>
  <c r="G7" i="8" s="1"/>
  <c r="H7" i="8" s="1"/>
  <c r="C8" i="8"/>
  <c r="BN18" i="8"/>
  <c r="J42" i="3"/>
  <c r="L42" i="3" s="1"/>
  <c r="K42" i="3"/>
  <c r="M42" i="3" s="1"/>
  <c r="J60" i="3"/>
  <c r="L60" i="3" s="1"/>
  <c r="K60" i="3"/>
  <c r="M60" i="3" s="1"/>
  <c r="BN20" i="8"/>
  <c r="BM17" i="8"/>
  <c r="BM25" i="8"/>
  <c r="CN17" i="8"/>
  <c r="CQ17" i="8" s="1"/>
  <c r="CT17" i="8" s="1"/>
  <c r="CN18" i="8"/>
  <c r="CQ18" i="8" s="1"/>
  <c r="CT18" i="8" s="1"/>
  <c r="CZ30" i="8"/>
  <c r="DC28" i="8" s="1"/>
  <c r="DF28" i="8" s="1"/>
  <c r="CY17" i="8"/>
  <c r="DB17" i="8" s="1"/>
  <c r="DE17" i="8" s="1"/>
  <c r="J22" i="3"/>
  <c r="K22" i="3"/>
  <c r="L46" i="3"/>
  <c r="M46" i="3"/>
  <c r="J48" i="3"/>
  <c r="L48" i="3" s="1"/>
  <c r="K48" i="3"/>
  <c r="M48" i="3" s="1"/>
  <c r="J10" i="3"/>
  <c r="K10" i="3"/>
  <c r="L22" i="3"/>
  <c r="M22" i="3"/>
  <c r="J40" i="3"/>
  <c r="K40" i="3"/>
  <c r="L10" i="7"/>
  <c r="B10" i="7" s="1"/>
  <c r="C10" i="7"/>
  <c r="L13" i="7"/>
  <c r="B13" i="7" s="1"/>
  <c r="M21" i="7"/>
  <c r="M19" i="7"/>
  <c r="M17" i="7"/>
  <c r="M15" i="7"/>
  <c r="M22" i="7"/>
  <c r="M20" i="7"/>
  <c r="M18" i="7"/>
  <c r="M16" i="7"/>
  <c r="M14" i="7"/>
  <c r="C13" i="7"/>
  <c r="CY19" i="8"/>
  <c r="DB19" i="8" s="1"/>
  <c r="DE19" i="8" s="1"/>
  <c r="L18" i="3"/>
  <c r="M18" i="3"/>
  <c r="J56" i="3"/>
  <c r="L56" i="3" s="1"/>
  <c r="K56" i="3"/>
  <c r="M56" i="3" s="1"/>
  <c r="L28" i="3"/>
  <c r="M28" i="3"/>
  <c r="L64" i="3"/>
  <c r="M64" i="3"/>
  <c r="L54" i="3"/>
  <c r="M54" i="3"/>
  <c r="L70" i="3"/>
  <c r="M70" i="3"/>
  <c r="BN16" i="8"/>
  <c r="BM18" i="8"/>
  <c r="CZ17" i="8"/>
  <c r="DC17" i="8" s="1"/>
  <c r="DF17" i="8" s="1"/>
  <c r="L20" i="3"/>
  <c r="M20" i="3"/>
  <c r="V17" i="7"/>
  <c r="E17" i="7" s="1"/>
  <c r="F17" i="7"/>
  <c r="F18" i="7"/>
  <c r="V18" i="7"/>
  <c r="E18" i="7" s="1"/>
  <c r="J24" i="3"/>
  <c r="K24" i="3"/>
  <c r="J52" i="3"/>
  <c r="K52" i="3"/>
  <c r="J44" i="3"/>
  <c r="K44" i="3"/>
  <c r="J26" i="3"/>
  <c r="K26" i="3"/>
  <c r="BM16" i="8"/>
  <c r="BN24" i="8"/>
  <c r="L6" i="3"/>
  <c r="M6" i="3"/>
  <c r="J2" i="3"/>
  <c r="L2" i="3" s="1"/>
  <c r="K2" i="3"/>
  <c r="M2" i="3" s="1"/>
  <c r="L10" i="3"/>
  <c r="M10" i="3"/>
  <c r="L50" i="3"/>
  <c r="M50" i="3"/>
  <c r="J30" i="3"/>
  <c r="L30" i="3" s="1"/>
  <c r="K30" i="3"/>
  <c r="M30" i="3" s="1"/>
  <c r="L40" i="3"/>
  <c r="M40" i="3"/>
  <c r="J8" i="3"/>
  <c r="L8" i="3" s="1"/>
  <c r="K8" i="3"/>
  <c r="M8" i="3" s="1"/>
  <c r="L12" i="7"/>
  <c r="B12" i="7" s="1"/>
  <c r="C12" i="7"/>
  <c r="CY27" i="8"/>
  <c r="DB27" i="8" s="1"/>
  <c r="DE27" i="8" s="1"/>
  <c r="J12" i="3"/>
  <c r="L12" i="3" s="1"/>
  <c r="K12" i="3"/>
  <c r="M12" i="3" s="1"/>
  <c r="L14" i="3"/>
  <c r="M14" i="3"/>
  <c r="L38" i="3"/>
  <c r="M38" i="3"/>
  <c r="L58" i="3"/>
  <c r="M58" i="3"/>
  <c r="J72" i="3"/>
  <c r="L72" i="3" s="1"/>
  <c r="K72" i="3"/>
  <c r="M72" i="3" s="1"/>
  <c r="J62" i="3"/>
  <c r="L62" i="3" s="1"/>
  <c r="K62" i="3"/>
  <c r="M62" i="3" s="1"/>
  <c r="B6" i="8"/>
  <c r="E5" i="8"/>
  <c r="CY16" i="8"/>
  <c r="DB16" i="8" s="1"/>
  <c r="DE16" i="8" s="1"/>
  <c r="J36" i="3"/>
  <c r="L36" i="3" s="1"/>
  <c r="K36" i="3"/>
  <c r="M36" i="3" s="1"/>
  <c r="J4" i="3"/>
  <c r="L4" i="3" s="1"/>
  <c r="K4" i="3"/>
  <c r="M4" i="3" s="1"/>
  <c r="V19" i="7"/>
  <c r="E19" i="7" s="1"/>
  <c r="F19" i="7"/>
  <c r="W33" i="7"/>
  <c r="W29" i="7"/>
  <c r="W25" i="7"/>
  <c r="W22" i="7"/>
  <c r="W35" i="7"/>
  <c r="W31" i="7"/>
  <c r="W27" i="7"/>
  <c r="W23" i="7"/>
  <c r="W21" i="7"/>
  <c r="W36" i="7"/>
  <c r="W32" i="7"/>
  <c r="W28" i="7"/>
  <c r="W24" i="7"/>
  <c r="F20" i="7"/>
  <c r="W26" i="7"/>
  <c r="W30" i="7"/>
  <c r="V20" i="7"/>
  <c r="E20" i="7" s="1"/>
  <c r="W34" i="7"/>
  <c r="B44" i="8"/>
  <c r="E43" i="8"/>
  <c r="L24" i="3"/>
  <c r="M24" i="3"/>
  <c r="L52" i="3"/>
  <c r="M52" i="3"/>
  <c r="J68" i="3"/>
  <c r="L68" i="3" s="1"/>
  <c r="K68" i="3"/>
  <c r="M68" i="3" s="1"/>
  <c r="L44" i="3"/>
  <c r="M44" i="3"/>
  <c r="L26" i="3"/>
  <c r="M26" i="3"/>
  <c r="J66" i="3"/>
  <c r="L66" i="3" s="1"/>
  <c r="K66" i="3"/>
  <c r="M66" i="3" s="1"/>
  <c r="BM24" i="8"/>
  <c r="CZ19" i="8"/>
  <c r="DC19" i="8" s="1"/>
  <c r="DF19" i="8" s="1"/>
  <c r="CN16" i="8"/>
  <c r="CQ16" i="8" s="1"/>
  <c r="CT16" i="8" s="1"/>
  <c r="AZ19" i="8"/>
  <c r="CN15" i="8"/>
  <c r="CQ15" i="8" s="1"/>
  <c r="CT15" i="8" s="1"/>
  <c r="CY18" i="8"/>
  <c r="DB18" i="8" s="1"/>
  <c r="DE18" i="8" s="1"/>
  <c r="V34" i="7" l="1"/>
  <c r="E34" i="7" s="1"/>
  <c r="F34" i="7"/>
  <c r="V36" i="7"/>
  <c r="E36" i="7" s="1"/>
  <c r="F36" i="7"/>
  <c r="F31" i="7"/>
  <c r="V31" i="7"/>
  <c r="E31" i="7" s="1"/>
  <c r="F29" i="7"/>
  <c r="V29" i="7"/>
  <c r="E29" i="7" s="1"/>
  <c r="L20" i="7"/>
  <c r="B20" i="7" s="1"/>
  <c r="C20" i="7"/>
  <c r="L19" i="7"/>
  <c r="B19" i="7" s="1"/>
  <c r="C19" i="7"/>
  <c r="C47" i="8"/>
  <c r="F46" i="8"/>
  <c r="G46" i="8" s="1"/>
  <c r="H46" i="8" s="1"/>
  <c r="V24" i="7"/>
  <c r="E24" i="7" s="1"/>
  <c r="F24" i="7"/>
  <c r="V21" i="7"/>
  <c r="E21" i="7" s="1"/>
  <c r="F21" i="7"/>
  <c r="F35" i="7"/>
  <c r="V35" i="7"/>
  <c r="E35" i="7" s="1"/>
  <c r="F33" i="7"/>
  <c r="V33" i="7"/>
  <c r="E33" i="7" s="1"/>
  <c r="L14" i="7"/>
  <c r="B14" i="7" s="1"/>
  <c r="C14" i="7"/>
  <c r="L22" i="7"/>
  <c r="B22" i="7" s="1"/>
  <c r="C22" i="7"/>
  <c r="L21" i="7"/>
  <c r="B21" i="7" s="1"/>
  <c r="C21" i="7"/>
  <c r="F8" i="8"/>
  <c r="G8" i="8" s="1"/>
  <c r="H8" i="8" s="1"/>
  <c r="C9" i="8"/>
  <c r="V30" i="7"/>
  <c r="E30" i="7" s="1"/>
  <c r="F30" i="7"/>
  <c r="V28" i="7"/>
  <c r="E28" i="7" s="1"/>
  <c r="F28" i="7"/>
  <c r="V23" i="7"/>
  <c r="E23" i="7" s="1"/>
  <c r="F23" i="7"/>
  <c r="F22" i="7"/>
  <c r="V22" i="7"/>
  <c r="E22" i="7" s="1"/>
  <c r="E6" i="8"/>
  <c r="B7" i="8"/>
  <c r="L16" i="7"/>
  <c r="B16" i="7" s="1"/>
  <c r="C16" i="7"/>
  <c r="L15" i="7"/>
  <c r="B15" i="7" s="1"/>
  <c r="C15" i="7"/>
  <c r="B45" i="8"/>
  <c r="E44" i="8"/>
  <c r="V26" i="7"/>
  <c r="E26" i="7" s="1"/>
  <c r="F26" i="7"/>
  <c r="V32" i="7"/>
  <c r="E32" i="7" s="1"/>
  <c r="F32" i="7"/>
  <c r="F27" i="7"/>
  <c r="V27" i="7"/>
  <c r="E27" i="7" s="1"/>
  <c r="F25" i="7"/>
  <c r="V25" i="7"/>
  <c r="E25" i="7" s="1"/>
  <c r="L18" i="7"/>
  <c r="B18" i="7" s="1"/>
  <c r="C18" i="7"/>
  <c r="L17" i="7"/>
  <c r="B17" i="7" s="1"/>
  <c r="C17" i="7"/>
  <c r="B46" i="8" l="1"/>
  <c r="E45" i="8"/>
  <c r="E7" i="8"/>
  <c r="B8" i="8"/>
  <c r="F9" i="8"/>
  <c r="G9" i="8" s="1"/>
  <c r="H9" i="8" s="1"/>
  <c r="C14" i="8"/>
  <c r="C48" i="8"/>
  <c r="F47" i="8"/>
  <c r="G47" i="8" s="1"/>
  <c r="H47" i="8" s="1"/>
  <c r="B9" i="8" l="1"/>
  <c r="E8" i="8"/>
  <c r="C15" i="8"/>
  <c r="F14" i="8"/>
  <c r="G14" i="8" s="1"/>
  <c r="H14" i="8" s="1"/>
  <c r="C49" i="8"/>
  <c r="F48" i="8"/>
  <c r="G48" i="8" s="1"/>
  <c r="H48" i="8" s="1"/>
  <c r="B47" i="8"/>
  <c r="E46" i="8"/>
  <c r="C16" i="8" l="1"/>
  <c r="F15" i="8"/>
  <c r="G15" i="8" s="1"/>
  <c r="H15" i="8" s="1"/>
  <c r="C50" i="8"/>
  <c r="F49" i="8"/>
  <c r="G49" i="8" s="1"/>
  <c r="H49" i="8" s="1"/>
  <c r="B48" i="8"/>
  <c r="E47" i="8"/>
  <c r="E9" i="8"/>
  <c r="B14" i="8"/>
  <c r="E48" i="8" l="1"/>
  <c r="B49" i="8"/>
  <c r="B15" i="8"/>
  <c r="E14" i="8"/>
  <c r="C17" i="8"/>
  <c r="F16" i="8"/>
  <c r="G16" i="8" s="1"/>
  <c r="H16" i="8" s="1"/>
  <c r="C51" i="8"/>
  <c r="F50" i="8"/>
  <c r="G50" i="8" s="1"/>
  <c r="H50" i="8" s="1"/>
  <c r="C52" i="8" l="1"/>
  <c r="F51" i="8"/>
  <c r="G51" i="8" s="1"/>
  <c r="H51" i="8" s="1"/>
  <c r="B16" i="8"/>
  <c r="E15" i="8"/>
  <c r="B50" i="8"/>
  <c r="E49" i="8"/>
  <c r="C18" i="8"/>
  <c r="F17" i="8"/>
  <c r="G17" i="8" s="1"/>
  <c r="H17" i="8" s="1"/>
  <c r="B17" i="8" l="1"/>
  <c r="E16" i="8"/>
  <c r="B51" i="8"/>
  <c r="E50" i="8"/>
  <c r="F18" i="8"/>
  <c r="G18" i="8" s="1"/>
  <c r="H18" i="8" s="1"/>
  <c r="C19" i="8"/>
  <c r="C53" i="8"/>
  <c r="F52" i="8"/>
  <c r="G52" i="8" s="1"/>
  <c r="H52" i="8" s="1"/>
  <c r="F19" i="8" l="1"/>
  <c r="G19" i="8" s="1"/>
  <c r="H19" i="8" s="1"/>
  <c r="C20" i="8"/>
  <c r="B52" i="8"/>
  <c r="E51" i="8"/>
  <c r="F53" i="8"/>
  <c r="G53" i="8" s="1"/>
  <c r="H53" i="8" s="1"/>
  <c r="B18" i="8"/>
  <c r="E17" i="8"/>
  <c r="B53" i="8" l="1"/>
  <c r="E53" i="8" s="1"/>
  <c r="E52" i="8"/>
  <c r="E18" i="8"/>
  <c r="B19" i="8"/>
  <c r="F20" i="8"/>
  <c r="G20" i="8" s="1"/>
  <c r="H20" i="8" s="1"/>
  <c r="B20" i="8" l="1"/>
  <c r="E20" i="8" s="1"/>
  <c r="E19" i="8"/>
</calcChain>
</file>

<file path=xl/sharedStrings.xml><?xml version="1.0" encoding="utf-8"?>
<sst xmlns="http://schemas.openxmlformats.org/spreadsheetml/2006/main" count="4400" uniqueCount="2000">
  <si>
    <t>Id</t>
  </si>
  <si>
    <t>Name</t>
  </si>
  <si>
    <t>SuiteID</t>
  </si>
  <si>
    <t>Quality</t>
  </si>
  <si>
    <t>ProfessionLimit</t>
  </si>
  <si>
    <t>Position</t>
  </si>
  <si>
    <t>Star</t>
  </si>
  <si>
    <t>Property</t>
  </si>
  <si>
    <t>PropertyMin</t>
  </si>
  <si>
    <t>PropertyMax</t>
  </si>
  <si>
    <t>PassiveSkill</t>
  </si>
  <si>
    <t>Pool</t>
  </si>
  <si>
    <t>SecondNumMin</t>
  </si>
  <si>
    <t>SecondNumMax</t>
  </si>
  <si>
    <t>limit</t>
  </si>
  <si>
    <t>Formula</t>
  </si>
  <si>
    <t>Resource</t>
  </si>
  <si>
    <t>Bcakground</t>
  </si>
  <si>
    <t>Range</t>
  </si>
  <si>
    <r>
      <rPr>
        <sz val="9"/>
        <color theme="1"/>
        <rFont val="微软雅黑"/>
        <family val="2"/>
        <charset val="134"/>
      </rPr>
      <t>Skill</t>
    </r>
    <r>
      <rPr>
        <sz val="9"/>
        <color theme="1"/>
        <rFont val="微软雅黑"/>
        <family val="2"/>
        <charset val="134"/>
      </rPr>
      <t>Pool</t>
    </r>
    <r>
      <rPr>
        <sz val="9"/>
        <color theme="1"/>
        <rFont val="微软雅黑"/>
        <family val="2"/>
        <charset val="134"/>
      </rPr>
      <t>Id</t>
    </r>
  </si>
  <si>
    <r>
      <rPr>
        <sz val="9"/>
        <color theme="1"/>
        <rFont val="微软雅黑"/>
        <family val="2"/>
        <charset val="134"/>
      </rPr>
      <t>Initial</t>
    </r>
    <r>
      <rPr>
        <sz val="9"/>
        <color theme="1"/>
        <rFont val="微软雅黑"/>
        <family val="2"/>
        <charset val="134"/>
      </rPr>
      <t>Level</t>
    </r>
  </si>
  <si>
    <t>IfClear</t>
  </si>
  <si>
    <t>IfShow</t>
  </si>
  <si>
    <t>Score</t>
  </si>
  <si>
    <r>
      <rPr>
        <sz val="9"/>
        <color theme="1"/>
        <rFont val="微软雅黑"/>
        <family val="2"/>
        <charset val="134"/>
      </rPr>
      <t>N</t>
    </r>
    <r>
      <rPr>
        <sz val="9"/>
        <color theme="1"/>
        <rFont val="微软雅黑"/>
        <family val="2"/>
        <charset val="134"/>
      </rPr>
      <t>oUse1</t>
    </r>
  </si>
  <si>
    <r>
      <rPr>
        <sz val="9"/>
        <color theme="1"/>
        <rFont val="微软雅黑"/>
        <family val="2"/>
        <charset val="134"/>
      </rPr>
      <t>N</t>
    </r>
    <r>
      <rPr>
        <sz val="9"/>
        <color theme="1"/>
        <rFont val="微软雅黑"/>
        <family val="2"/>
        <charset val="134"/>
      </rPr>
      <t>oUse3</t>
    </r>
  </si>
  <si>
    <r>
      <rPr>
        <sz val="9"/>
        <color theme="1"/>
        <rFont val="微软雅黑"/>
        <family val="2"/>
        <charset val="134"/>
      </rPr>
      <t>N</t>
    </r>
    <r>
      <rPr>
        <sz val="9"/>
        <color theme="1"/>
        <rFont val="微软雅黑"/>
        <family val="2"/>
        <charset val="134"/>
      </rPr>
      <t>oUse4</t>
    </r>
  </si>
  <si>
    <t>int</t>
  </si>
  <si>
    <t>string</t>
  </si>
  <si>
    <r>
      <rPr>
        <sz val="9"/>
        <color theme="1"/>
        <rFont val="微软雅黑"/>
        <family val="2"/>
        <charset val="134"/>
      </rPr>
      <t>i</t>
    </r>
    <r>
      <rPr>
        <sz val="9"/>
        <color theme="1"/>
        <rFont val="微软雅黑"/>
        <family val="2"/>
        <charset val="134"/>
      </rPr>
      <t>nt</t>
    </r>
  </si>
  <si>
    <r>
      <rPr>
        <sz val="9"/>
        <color theme="1"/>
        <rFont val="微软雅黑"/>
        <family val="2"/>
        <charset val="134"/>
      </rPr>
      <t>mut,int#int,</t>
    </r>
    <r>
      <rPr>
        <sz val="9"/>
        <color theme="1"/>
        <rFont val="微软雅黑"/>
        <family val="2"/>
        <charset val="134"/>
      </rPr>
      <t>2</t>
    </r>
  </si>
  <si>
    <t>mut,int#int,1</t>
  </si>
  <si>
    <r>
      <rPr>
        <sz val="9"/>
        <color theme="1"/>
        <rFont val="微软雅黑"/>
        <family val="2"/>
        <charset val="134"/>
      </rPr>
      <t>mut</t>
    </r>
    <r>
      <rPr>
        <sz val="9"/>
        <color theme="1"/>
        <rFont val="微软雅黑"/>
        <family val="2"/>
        <charset val="134"/>
      </rPr>
      <t>,</t>
    </r>
    <r>
      <rPr>
        <sz val="9"/>
        <color theme="1"/>
        <rFont val="微软雅黑"/>
        <family val="2"/>
        <charset val="134"/>
      </rPr>
      <t>int</t>
    </r>
    <r>
      <rPr>
        <sz val="9"/>
        <color theme="1"/>
        <rFont val="微软雅黑"/>
        <family val="2"/>
        <charset val="134"/>
      </rPr>
      <t>#int,1</t>
    </r>
  </si>
  <si>
    <t>mut,int#int,2</t>
  </si>
  <si>
    <r>
      <rPr>
        <sz val="9"/>
        <color theme="1"/>
        <rFont val="微软雅黑"/>
        <family val="2"/>
        <charset val="134"/>
      </rPr>
      <t>m</t>
    </r>
    <r>
      <rPr>
        <sz val="9"/>
        <color theme="1"/>
        <rFont val="微软雅黑"/>
        <family val="2"/>
        <charset val="134"/>
      </rPr>
      <t>ut,</t>
    </r>
    <r>
      <rPr>
        <sz val="9"/>
        <color theme="1"/>
        <rFont val="微软雅黑"/>
        <family val="2"/>
        <charset val="134"/>
      </rPr>
      <t>int</t>
    </r>
    <r>
      <rPr>
        <sz val="9"/>
        <color theme="1"/>
        <rFont val="微软雅黑"/>
        <family val="2"/>
        <charset val="134"/>
      </rPr>
      <t>#int,1</t>
    </r>
  </si>
  <si>
    <r>
      <rPr>
        <sz val="9"/>
        <color theme="1"/>
        <rFont val="微软雅黑"/>
        <family val="2"/>
        <charset val="134"/>
      </rPr>
      <t>s</t>
    </r>
    <r>
      <rPr>
        <sz val="9"/>
        <color theme="1"/>
        <rFont val="微软雅黑"/>
        <family val="2"/>
        <charset val="134"/>
      </rPr>
      <t>tring</t>
    </r>
  </si>
  <si>
    <t>道具id</t>
  </si>
  <si>
    <t>道具名</t>
  </si>
  <si>
    <t>所属套装id</t>
  </si>
  <si>
    <t>装备品质
2绿色
3蓝色
4紫色
5橙色
6红色                              7彩色</t>
  </si>
  <si>
    <t>职业限定
0 不限定
1、武卫；2、天罚；3、秘法；4，玄策；5，生花</t>
  </si>
  <si>
    <t>位置
(1武器 2全身铠甲 3头饰 4鞋子 5魂印）</t>
  </si>
  <si>
    <t>装备星级</t>
  </si>
  <si>
    <t>属性
属性id#num
（属性id找propertyconfig表）</t>
  </si>
  <si>
    <t>属性区间min
属性id#num
（属性id找propertyconfig表）</t>
  </si>
  <si>
    <t>属性区间max
属性id#num</t>
  </si>
  <si>
    <t>被动效果id（去PassiveSkillLogicConfig表找）</t>
  </si>
  <si>
    <t>附属性库</t>
  </si>
  <si>
    <t>副属性随机最少个数，不重复</t>
  </si>
  <si>
    <t>副属性最多随机个数，不重复</t>
  </si>
  <si>
    <t>是否唯一（是否只能一名武将佩戴）
1是
0否</t>
  </si>
  <si>
    <t>合成公式 
（品质id（Quality）#数量）</t>
  </si>
  <si>
    <t>合成消耗
材料id#数量（itemconfig找道具id）</t>
  </si>
  <si>
    <t>背景描述</t>
  </si>
  <si>
    <t>适用英雄
英雄id#英雄id
0代表所有英雄均适用</t>
  </si>
  <si>
    <t>附带技能库id</t>
  </si>
  <si>
    <t>初始自带重置等级</t>
  </si>
  <si>
    <t>是否可重铸
0不可重铸
1可重铸</t>
  </si>
  <si>
    <t>是否在图鉴中显示
0不显示
1显示</t>
  </si>
  <si>
    <t>特性评分</t>
  </si>
  <si>
    <t>没啥用、</t>
  </si>
  <si>
    <t>默认值</t>
  </si>
  <si>
    <r>
      <rPr>
        <sz val="9"/>
        <color theme="1"/>
        <rFont val="微软雅黑"/>
        <family val="2"/>
        <charset val="134"/>
      </rPr>
      <t>n</t>
    </r>
    <r>
      <rPr>
        <sz val="9"/>
        <color theme="1"/>
        <rFont val="微软雅黑"/>
        <family val="2"/>
        <charset val="134"/>
      </rPr>
      <t>ull</t>
    </r>
  </si>
  <si>
    <t>null</t>
  </si>
  <si>
    <t>正确性校对</t>
  </si>
  <si>
    <t>校对值</t>
  </si>
  <si>
    <t>猎户大斧</t>
  </si>
  <si>
    <t>2#120</t>
  </si>
  <si>
    <t>兽骨大斧</t>
  </si>
  <si>
    <t>2#150</t>
  </si>
  <si>
    <t>戍卫战甲</t>
  </si>
  <si>
    <t>3#40</t>
  </si>
  <si>
    <t>硬木战甲</t>
  </si>
  <si>
    <t>3#50</t>
  </si>
  <si>
    <t>猎户草帽</t>
  </si>
  <si>
    <t>4#40</t>
  </si>
  <si>
    <t>兽皮兜帽</t>
  </si>
  <si>
    <t>4#50</t>
  </si>
  <si>
    <t>猎户草鞋</t>
  </si>
  <si>
    <t>1#800</t>
  </si>
  <si>
    <t>兽皮皮靴</t>
  </si>
  <si>
    <t>1#1000</t>
  </si>
  <si>
    <t>乌木大斧</t>
  </si>
  <si>
    <t>2#180</t>
  </si>
  <si>
    <t>陨铁大斧</t>
  </si>
  <si>
    <t>2#270</t>
  </si>
  <si>
    <t>乌木战甲</t>
  </si>
  <si>
    <t>3#60</t>
  </si>
  <si>
    <t>陨铁战甲</t>
  </si>
  <si>
    <t>3#90</t>
  </si>
  <si>
    <t>乌木战盔</t>
  </si>
  <si>
    <t>4#60</t>
  </si>
  <si>
    <t>陨铁战盔</t>
  </si>
  <si>
    <t>4#90</t>
  </si>
  <si>
    <t>乌木战靴</t>
  </si>
  <si>
    <t>1#1200</t>
  </si>
  <si>
    <t>陨铁战靴</t>
  </si>
  <si>
    <t>1#1800</t>
  </si>
  <si>
    <t>御风战斧</t>
  </si>
  <si>
    <t>2#360</t>
  </si>
  <si>
    <t>困雨战斧</t>
  </si>
  <si>
    <t>2#450</t>
  </si>
  <si>
    <t>折雪战斧</t>
  </si>
  <si>
    <t>2#630</t>
  </si>
  <si>
    <t>屠戮战甲</t>
  </si>
  <si>
    <t>3#120</t>
  </si>
  <si>
    <t>明光战甲</t>
  </si>
  <si>
    <t>3#150</t>
  </si>
  <si>
    <t>冥魂战甲</t>
  </si>
  <si>
    <t>3#210</t>
  </si>
  <si>
    <t>神行战盔</t>
  </si>
  <si>
    <t>4#120</t>
  </si>
  <si>
    <t>乘风战盔</t>
  </si>
  <si>
    <t>4#150</t>
  </si>
  <si>
    <t>破空战盔</t>
  </si>
  <si>
    <t>4#210</t>
  </si>
  <si>
    <t>神行战靴</t>
  </si>
  <si>
    <t>1#2400</t>
  </si>
  <si>
    <t>乘风战靴</t>
  </si>
  <si>
    <t>1#3000</t>
  </si>
  <si>
    <t>破空战靴</t>
  </si>
  <si>
    <t>1#4200</t>
  </si>
  <si>
    <t>断念神斧</t>
  </si>
  <si>
    <t>2#840</t>
  </si>
  <si>
    <t>斩尘神斧</t>
  </si>
  <si>
    <t>2#1140</t>
  </si>
  <si>
    <t>凝墨神斧</t>
  </si>
  <si>
    <t>2#1500</t>
  </si>
  <si>
    <t>碎弦神斧</t>
  </si>
  <si>
    <t>2#2040</t>
  </si>
  <si>
    <t>虬龙仙甲</t>
  </si>
  <si>
    <t>3#280</t>
  </si>
  <si>
    <t>神凰羽衣</t>
  </si>
  <si>
    <t>3#380</t>
  </si>
  <si>
    <t>饕餮战衣</t>
  </si>
  <si>
    <t>3#500</t>
  </si>
  <si>
    <t>微澜羽衣</t>
  </si>
  <si>
    <t>3#680</t>
  </si>
  <si>
    <t>虬龙战盔</t>
  </si>
  <si>
    <t>4#280</t>
  </si>
  <si>
    <t>神凰战盔</t>
  </si>
  <si>
    <t>4#380</t>
  </si>
  <si>
    <t>4#500</t>
  </si>
  <si>
    <t>4#680</t>
  </si>
  <si>
    <t>虬龙战靴</t>
  </si>
  <si>
    <t>1#5600</t>
  </si>
  <si>
    <t>神凰战靴</t>
  </si>
  <si>
    <t>1#7600</t>
  </si>
  <si>
    <t>饕餮战靴</t>
  </si>
  <si>
    <t>1#10000</t>
  </si>
  <si>
    <t>1#13600</t>
  </si>
  <si>
    <t>刹那神戟</t>
  </si>
  <si>
    <t>一念神戟</t>
  </si>
  <si>
    <t>须臾神戟</t>
  </si>
  <si>
    <t>劫火神戟</t>
  </si>
  <si>
    <t>弹指神刺</t>
  </si>
  <si>
    <t>炎帝战甲</t>
  </si>
  <si>
    <t>句芒战甲</t>
  </si>
  <si>
    <t>云龙战甲</t>
  </si>
  <si>
    <t>霜狼战甲</t>
  </si>
  <si>
    <t>3#2210</t>
  </si>
  <si>
    <t>银月战甲</t>
  </si>
  <si>
    <t>六合战盔</t>
  </si>
  <si>
    <t>八荒战盔</t>
  </si>
  <si>
    <t>太初战盔</t>
  </si>
  <si>
    <t>鸿蒙战盔</t>
  </si>
  <si>
    <t>4#2210</t>
  </si>
  <si>
    <t>轩辕战盔</t>
  </si>
  <si>
    <t>六合战靴</t>
  </si>
  <si>
    <t>八荒战靴</t>
  </si>
  <si>
    <t>太初战靴</t>
  </si>
  <si>
    <t>鸿蒙战靴</t>
  </si>
  <si>
    <t>轩辕战靴</t>
  </si>
  <si>
    <t>无敌</t>
  </si>
  <si>
    <t>2#300</t>
  </si>
  <si>
    <t>1#2000</t>
  </si>
  <si>
    <t>3#100</t>
  </si>
  <si>
    <t>10005#10027</t>
  </si>
  <si>
    <t>2#900</t>
  </si>
  <si>
    <t>10010#10019</t>
  </si>
  <si>
    <t>1#6000</t>
  </si>
  <si>
    <t>10009#10013</t>
  </si>
  <si>
    <t>3#300</t>
  </si>
  <si>
    <t>10041#10038</t>
  </si>
  <si>
    <t>10030#10036#10043#10027#10042#10037</t>
  </si>
  <si>
    <t>10015#10017#10035</t>
  </si>
  <si>
    <t>6#3</t>
  </si>
  <si>
    <t>羲农之佑魂印</t>
  </si>
  <si>
    <t>历战之躯魂印</t>
  </si>
  <si>
    <t>10003#10010#10016#10019</t>
  </si>
  <si>
    <t>舍身济世魂印</t>
  </si>
  <si>
    <t>见血封喉魂印</t>
  </si>
  <si>
    <t>装备id</t>
  </si>
  <si>
    <t>装备名字</t>
  </si>
  <si>
    <t>位置</t>
  </si>
  <si>
    <t>武器名字</t>
  </si>
  <si>
    <t>主属性</t>
  </si>
  <si>
    <t>主属性id</t>
  </si>
  <si>
    <t>品质</t>
  </si>
  <si>
    <t>辅助列</t>
  </si>
  <si>
    <t>主属性数值min</t>
  </si>
  <si>
    <t>主属性数值max</t>
  </si>
  <si>
    <t>输出</t>
  </si>
  <si>
    <t>绿色武卫武器1</t>
  </si>
  <si>
    <t>装备上限</t>
  </si>
  <si>
    <t>装备下限</t>
  </si>
  <si>
    <t>速度上限</t>
  </si>
  <si>
    <t>速度下线</t>
  </si>
  <si>
    <t>百分比属性</t>
  </si>
  <si>
    <t>工坊放大两倍</t>
  </si>
  <si>
    <t>绿色武卫武器2</t>
  </si>
  <si>
    <t>绿</t>
  </si>
  <si>
    <t>绿色生花武器1</t>
  </si>
  <si>
    <t>蓝</t>
  </si>
  <si>
    <t>绿色生花武器2</t>
  </si>
  <si>
    <t>紫</t>
  </si>
  <si>
    <t>绿色秘法武器1</t>
  </si>
  <si>
    <t>橙</t>
  </si>
  <si>
    <t>绿色秘法武器2</t>
  </si>
  <si>
    <t>武器</t>
  </si>
  <si>
    <t>攻击</t>
  </si>
  <si>
    <t>绿色天罚武器1</t>
  </si>
  <si>
    <t>布甲</t>
  </si>
  <si>
    <t>魔抗</t>
  </si>
  <si>
    <t>绿色天罚武器2</t>
  </si>
  <si>
    <t>板甲</t>
  </si>
  <si>
    <t>护甲</t>
  </si>
  <si>
    <t>绿色玄策武器1</t>
  </si>
  <si>
    <t>鞋子</t>
  </si>
  <si>
    <t>速度</t>
  </si>
  <si>
    <t>基础属性</t>
  </si>
  <si>
    <t>绿色玄策武器2</t>
  </si>
  <si>
    <t>头饰</t>
  </si>
  <si>
    <t>生命</t>
  </si>
  <si>
    <t>绿色板甲1</t>
  </si>
  <si>
    <t>绿色板甲2</t>
  </si>
  <si>
    <t>绿色布甲1</t>
  </si>
  <si>
    <t>绿色布甲2</t>
  </si>
  <si>
    <t>绿色鞋子1</t>
  </si>
  <si>
    <t>绿色鞋子2</t>
  </si>
  <si>
    <t>绿色头饰1</t>
  </si>
  <si>
    <t>蓝色装备</t>
  </si>
  <si>
    <t>紫色装备</t>
  </si>
  <si>
    <t>绿色头饰2</t>
  </si>
  <si>
    <t>蓝色武卫武器1</t>
  </si>
  <si>
    <t>效果抵抗</t>
  </si>
  <si>
    <t>min</t>
  </si>
  <si>
    <r>
      <rPr>
        <sz val="9"/>
        <color theme="1"/>
        <rFont val="微软雅黑"/>
        <family val="2"/>
        <charset val="134"/>
      </rPr>
      <t>m</t>
    </r>
    <r>
      <rPr>
        <sz val="9"/>
        <color theme="1"/>
        <rFont val="微软雅黑"/>
        <family val="2"/>
        <charset val="134"/>
      </rPr>
      <t>ax</t>
    </r>
  </si>
  <si>
    <t>符文加成</t>
  </si>
  <si>
    <t>蓝色武卫武器2</t>
  </si>
  <si>
    <t>效果命中</t>
  </si>
  <si>
    <t>伤害加成百分比</t>
  </si>
  <si>
    <t>绿色生命</t>
  </si>
  <si>
    <t>蓝色生花武器1</t>
  </si>
  <si>
    <t>暴击伤害</t>
  </si>
  <si>
    <t>伤害减免百分比</t>
  </si>
  <si>
    <t>绿色攻击</t>
  </si>
  <si>
    <t>蓝色生花武器2</t>
  </si>
  <si>
    <t>蓝色铠甲</t>
  </si>
  <si>
    <t>暴击率</t>
  </si>
  <si>
    <t>绿色护甲</t>
  </si>
  <si>
    <t>蓝色秘法武器1</t>
  </si>
  <si>
    <t>紫色铠甲</t>
  </si>
  <si>
    <t>绿色魔抗</t>
  </si>
  <si>
    <t>蓝色秘法武器2</t>
  </si>
  <si>
    <t>绿色速度</t>
  </si>
  <si>
    <t>蓝色天罚武器1</t>
  </si>
  <si>
    <t>蓝色生命</t>
  </si>
  <si>
    <t>蓝色天罚武器2</t>
  </si>
  <si>
    <t>回复系数</t>
  </si>
  <si>
    <t>蓝色攻击</t>
  </si>
  <si>
    <t>蓝色玄策武器1</t>
  </si>
  <si>
    <t>火攻（%）</t>
  </si>
  <si>
    <t>蓝色护甲</t>
  </si>
  <si>
    <t>蓝色玄策武器2</t>
  </si>
  <si>
    <t>蓝色鞋子</t>
  </si>
  <si>
    <t>风攻（%）</t>
  </si>
  <si>
    <t>蓝色魔抗</t>
  </si>
  <si>
    <t>蓝色板甲1</t>
  </si>
  <si>
    <t>紫色鞋子</t>
  </si>
  <si>
    <t>水攻（%）</t>
  </si>
  <si>
    <t>蓝色速度</t>
  </si>
  <si>
    <t>蓝色板甲2</t>
  </si>
  <si>
    <t>地攻（%）</t>
  </si>
  <si>
    <t>紫色生命</t>
  </si>
  <si>
    <t>蓝色布甲1</t>
  </si>
  <si>
    <t>光攻（%）</t>
  </si>
  <si>
    <t>紫色攻击</t>
  </si>
  <si>
    <t>蓝色布甲2</t>
  </si>
  <si>
    <t>暗攻（%）</t>
  </si>
  <si>
    <t>紫色护甲</t>
  </si>
  <si>
    <t>蓝色鞋子1</t>
  </si>
  <si>
    <t>火抗（%）</t>
  </si>
  <si>
    <t>紫色魔抗</t>
  </si>
  <si>
    <t>蓝色鞋子2</t>
  </si>
  <si>
    <t>蓝色头饰</t>
  </si>
  <si>
    <t>风抗（%）</t>
  </si>
  <si>
    <t>紫色速度</t>
  </si>
  <si>
    <t>蓝色头饰1</t>
  </si>
  <si>
    <t>水抗（%）</t>
  </si>
  <si>
    <t>橙色生命</t>
  </si>
  <si>
    <t>蓝色头饰2</t>
  </si>
  <si>
    <t>地抗（%）</t>
  </si>
  <si>
    <t>橙色攻击</t>
  </si>
  <si>
    <t>紫色武卫武器1</t>
  </si>
  <si>
    <t>紫色头饰</t>
  </si>
  <si>
    <t>光抗（%）</t>
  </si>
  <si>
    <t>橙色护甲</t>
  </si>
  <si>
    <t>紫色武卫武器2</t>
  </si>
  <si>
    <t>暗抗（%）</t>
  </si>
  <si>
    <t>橙色魔抗</t>
  </si>
  <si>
    <t>紫色生花武器1</t>
  </si>
  <si>
    <t>橙色速度</t>
  </si>
  <si>
    <t>紫色生花武器2</t>
  </si>
  <si>
    <t>紫色秘法武器1</t>
  </si>
  <si>
    <t>紫色秘法武器2</t>
  </si>
  <si>
    <t>紫色天罚武器1</t>
  </si>
  <si>
    <t>紫色天罚武器2</t>
  </si>
  <si>
    <t>橙色装备</t>
  </si>
  <si>
    <t>紫色玄策武器1</t>
  </si>
  <si>
    <t>紫色玄策武器2</t>
  </si>
  <si>
    <t>紫色板甲1</t>
  </si>
  <si>
    <t>紫色板甲2</t>
  </si>
  <si>
    <t>紫色布甲1</t>
  </si>
  <si>
    <t>紫色布甲2</t>
  </si>
  <si>
    <t>紫色鞋子1</t>
  </si>
  <si>
    <t>紫色鞋子2</t>
  </si>
  <si>
    <t>紫色头饰1</t>
  </si>
  <si>
    <t>紫色头饰2</t>
  </si>
  <si>
    <t>橙色武卫武器1</t>
  </si>
  <si>
    <t>橙色武卫武器2</t>
  </si>
  <si>
    <t>橙色生花武器1</t>
  </si>
  <si>
    <t>橙色铠甲</t>
  </si>
  <si>
    <t>橙色生花武器2</t>
  </si>
  <si>
    <t>橙色秘法武器1</t>
  </si>
  <si>
    <t>橙色秘法武器2</t>
  </si>
  <si>
    <t>橙色天罚武器1</t>
  </si>
  <si>
    <t>橙色天罚武器2</t>
  </si>
  <si>
    <t>橙色玄策武器1</t>
  </si>
  <si>
    <t>橙色玄策武器2</t>
  </si>
  <si>
    <t>橙色板甲1</t>
  </si>
  <si>
    <t>橙色板甲2</t>
  </si>
  <si>
    <t>橙色布甲1</t>
  </si>
  <si>
    <t>橙色布甲2</t>
  </si>
  <si>
    <t>橙色鞋子1</t>
  </si>
  <si>
    <t>橙色鞋子</t>
  </si>
  <si>
    <t>橙色鞋子2</t>
  </si>
  <si>
    <t>橙色头饰1</t>
  </si>
  <si>
    <t>橙色头饰2</t>
  </si>
  <si>
    <t>橙色武卫武器1_蓝图</t>
  </si>
  <si>
    <t>橙色武卫武器2_蓝图</t>
  </si>
  <si>
    <t>橙色生花武器1_蓝图</t>
  </si>
  <si>
    <t>橙色生花武器2_蓝图</t>
  </si>
  <si>
    <t>橙色秘法武器1_蓝图</t>
  </si>
  <si>
    <t>橙色秘法武器2_蓝图</t>
  </si>
  <si>
    <t>橙色天罚武器1_蓝图</t>
  </si>
  <si>
    <t>橙色天罚武器2_蓝图</t>
  </si>
  <si>
    <t>橙色玄策武器1_蓝图</t>
  </si>
  <si>
    <t>橙色玄策武器2_蓝图</t>
  </si>
  <si>
    <t>橙色头饰</t>
  </si>
  <si>
    <t>橙色板甲1_蓝图</t>
  </si>
  <si>
    <t>橙色板甲2_蓝图</t>
  </si>
  <si>
    <t>橙色布甲1_蓝图</t>
  </si>
  <si>
    <t>橙色布甲2_蓝图</t>
  </si>
  <si>
    <t>橙色鞋子1_蓝图</t>
  </si>
  <si>
    <t>橙色鞋子2_蓝图</t>
  </si>
  <si>
    <t>橙色头饰1_蓝图</t>
  </si>
  <si>
    <t>橙色头饰2_蓝图</t>
  </si>
  <si>
    <t>紫色武卫武器1_蓝图</t>
  </si>
  <si>
    <t>紫色生花武器1_蓝图</t>
  </si>
  <si>
    <t>紫色秘法武器1_蓝图</t>
  </si>
  <si>
    <t>紫色天罚武器1_蓝图</t>
  </si>
  <si>
    <t>紫色玄策武器1_蓝图</t>
  </si>
  <si>
    <t>紫色板甲1_蓝图</t>
  </si>
  <si>
    <t>紫色布甲1_蓝图</t>
  </si>
  <si>
    <t>紫色鞋子1_蓝图</t>
  </si>
  <si>
    <t>部位</t>
  </si>
  <si>
    <t>紫色</t>
  </si>
  <si>
    <t>橙色</t>
  </si>
  <si>
    <t>副属性</t>
  </si>
  <si>
    <t>特性</t>
  </si>
  <si>
    <t>装备阶梯</t>
  </si>
  <si>
    <t>副属性数量</t>
  </si>
  <si>
    <t>副属性库</t>
  </si>
  <si>
    <t>重铸等级</t>
  </si>
  <si>
    <r>
      <rPr>
        <sz val="11"/>
        <color theme="1"/>
        <rFont val="等线"/>
        <family val="3"/>
        <charset val="134"/>
        <scheme val="minor"/>
      </rPr>
      <t>2-</t>
    </r>
    <r>
      <rPr>
        <sz val="11"/>
        <color theme="1"/>
        <rFont val="等线"/>
        <family val="3"/>
        <charset val="134"/>
        <scheme val="minor"/>
      </rPr>
      <t>2</t>
    </r>
  </si>
  <si>
    <r>
      <rPr>
        <sz val="11"/>
        <color theme="1"/>
        <rFont val="等线"/>
        <family val="3"/>
        <charset val="134"/>
        <scheme val="minor"/>
      </rPr>
      <t>3-</t>
    </r>
    <r>
      <rPr>
        <sz val="11"/>
        <color theme="1"/>
        <rFont val="等线"/>
        <family val="3"/>
        <charset val="134"/>
        <scheme val="minor"/>
      </rPr>
      <t>3</t>
    </r>
  </si>
  <si>
    <t>1</t>
  </si>
  <si>
    <t>生命、攻击、护甲、魔抗</t>
  </si>
  <si>
    <t>固定伤害类/固定回复类</t>
  </si>
  <si>
    <t>0</t>
  </si>
  <si>
    <t>鞋</t>
  </si>
  <si>
    <r>
      <rPr>
        <sz val="11"/>
        <color theme="1"/>
        <rFont val="等线"/>
        <family val="3"/>
        <charset val="134"/>
        <scheme val="minor"/>
      </rPr>
      <t>2-</t>
    </r>
    <r>
      <rPr>
        <sz val="11"/>
        <color theme="1"/>
        <rFont val="等线"/>
        <family val="3"/>
        <charset val="134"/>
        <scheme val="minor"/>
      </rPr>
      <t>2re</t>
    </r>
  </si>
  <si>
    <r>
      <rPr>
        <sz val="11"/>
        <color theme="1"/>
        <rFont val="等线"/>
        <family val="3"/>
        <charset val="134"/>
        <scheme val="minor"/>
      </rPr>
      <t>3-</t>
    </r>
    <r>
      <rPr>
        <sz val="11"/>
        <color theme="1"/>
        <rFont val="等线"/>
        <family val="3"/>
        <charset val="134"/>
        <scheme val="minor"/>
      </rPr>
      <t>3re</t>
    </r>
  </si>
  <si>
    <t>2</t>
  </si>
  <si>
    <t>速度、抗暴、效果命中、效果抵抗</t>
  </si>
  <si>
    <t>视作属性类</t>
  </si>
  <si>
    <t>甲、头、腰</t>
  </si>
  <si>
    <t>2-2t</t>
  </si>
  <si>
    <r>
      <rPr>
        <sz val="11"/>
        <color theme="1"/>
        <rFont val="等线"/>
        <family val="3"/>
        <charset val="134"/>
        <scheme val="minor"/>
      </rPr>
      <t>3-</t>
    </r>
    <r>
      <rPr>
        <sz val="11"/>
        <color theme="1"/>
        <rFont val="等线"/>
        <family val="3"/>
        <charset val="134"/>
        <scheme val="minor"/>
      </rPr>
      <t>3t</t>
    </r>
  </si>
  <si>
    <t>3</t>
  </si>
  <si>
    <t>暴击、暴伤、治疗、受治疗</t>
  </si>
  <si>
    <r>
      <rPr>
        <sz val="11"/>
        <color theme="1"/>
        <rFont val="等线"/>
        <family val="3"/>
        <charset val="134"/>
        <scheme val="minor"/>
      </rPr>
      <t>buff类</t>
    </r>
    <r>
      <rPr>
        <sz val="11"/>
        <color theme="1"/>
        <rFont val="等线"/>
        <family val="3"/>
        <charset val="134"/>
        <scheme val="minor"/>
      </rPr>
      <t>/debuff类</t>
    </r>
  </si>
  <si>
    <t>1、2</t>
  </si>
  <si>
    <r>
      <rPr>
        <sz val="11"/>
        <color theme="1"/>
        <rFont val="等线"/>
        <family val="3"/>
        <charset val="134"/>
        <scheme val="minor"/>
      </rPr>
      <t>3</t>
    </r>
    <r>
      <rPr>
        <sz val="11"/>
        <color theme="1"/>
        <rFont val="等线"/>
        <family val="3"/>
        <charset val="134"/>
        <scheme val="minor"/>
      </rPr>
      <t>0</t>
    </r>
  </si>
  <si>
    <t>戒</t>
  </si>
  <si>
    <r>
      <rPr>
        <sz val="11"/>
        <color theme="1"/>
        <rFont val="等线"/>
        <family val="3"/>
        <charset val="134"/>
        <scheme val="minor"/>
      </rPr>
      <t>2-</t>
    </r>
    <r>
      <rPr>
        <sz val="11"/>
        <color theme="1"/>
        <rFont val="等线"/>
        <family val="3"/>
        <charset val="134"/>
        <scheme val="minor"/>
      </rPr>
      <t>3</t>
    </r>
  </si>
  <si>
    <r>
      <rPr>
        <sz val="11"/>
        <color theme="1"/>
        <rFont val="等线"/>
        <family val="3"/>
        <charset val="134"/>
        <scheme val="minor"/>
      </rPr>
      <t>3-</t>
    </r>
    <r>
      <rPr>
        <sz val="11"/>
        <color theme="1"/>
        <rFont val="等线"/>
        <family val="3"/>
        <charset val="134"/>
        <scheme val="minor"/>
      </rPr>
      <t>4</t>
    </r>
  </si>
  <si>
    <t>4</t>
  </si>
  <si>
    <t>属性伤害、属性抵抗、伤害加成、伤害减免</t>
  </si>
  <si>
    <t>属性伤害类/属性回复类</t>
  </si>
  <si>
    <r>
      <rPr>
        <sz val="11"/>
        <color theme="1"/>
        <rFont val="等线"/>
        <family val="3"/>
        <charset val="134"/>
        <scheme val="minor"/>
      </rPr>
      <t>4</t>
    </r>
    <r>
      <rPr>
        <sz val="11"/>
        <color theme="1"/>
        <rFont val="等线"/>
        <family val="3"/>
        <charset val="134"/>
        <scheme val="minor"/>
      </rPr>
      <t>0</t>
    </r>
  </si>
  <si>
    <r>
      <rPr>
        <sz val="11"/>
        <color theme="1"/>
        <rFont val="等线"/>
        <family val="3"/>
        <charset val="134"/>
        <scheme val="minor"/>
      </rPr>
      <t>3-</t>
    </r>
    <r>
      <rPr>
        <sz val="11"/>
        <color theme="1"/>
        <rFont val="等线"/>
        <family val="3"/>
        <charset val="134"/>
        <scheme val="minor"/>
      </rPr>
      <t>4re</t>
    </r>
  </si>
  <si>
    <t>5</t>
  </si>
  <si>
    <t>控制类/增加属性类</t>
  </si>
  <si>
    <r>
      <rPr>
        <sz val="11"/>
        <color theme="1"/>
        <rFont val="等线"/>
        <family val="3"/>
        <charset val="134"/>
        <scheme val="minor"/>
      </rPr>
      <t>5</t>
    </r>
    <r>
      <rPr>
        <sz val="11"/>
        <color theme="1"/>
        <rFont val="等线"/>
        <family val="3"/>
        <charset val="134"/>
        <scheme val="minor"/>
      </rPr>
      <t>0</t>
    </r>
  </si>
  <si>
    <r>
      <rPr>
        <sz val="11"/>
        <color theme="1"/>
        <rFont val="等线"/>
        <family val="3"/>
        <charset val="134"/>
        <scheme val="minor"/>
      </rPr>
      <t>3-</t>
    </r>
    <r>
      <rPr>
        <sz val="11"/>
        <color theme="1"/>
        <rFont val="等线"/>
        <family val="3"/>
        <charset val="134"/>
        <scheme val="minor"/>
      </rPr>
      <t>4t</t>
    </r>
  </si>
  <si>
    <t>6</t>
  </si>
  <si>
    <t>吸血/免疫</t>
  </si>
  <si>
    <r>
      <rPr>
        <sz val="11"/>
        <color theme="1"/>
        <rFont val="等线"/>
        <family val="3"/>
        <charset val="134"/>
        <scheme val="minor"/>
      </rPr>
      <t>1、</t>
    </r>
    <r>
      <rPr>
        <sz val="11"/>
        <color theme="1"/>
        <rFont val="等线"/>
        <family val="3"/>
        <charset val="134"/>
        <scheme val="minor"/>
      </rPr>
      <t>2</t>
    </r>
  </si>
  <si>
    <t>7</t>
  </si>
  <si>
    <t>伤害加成/减伤类</t>
  </si>
  <si>
    <t>2-3</t>
  </si>
  <si>
    <t>副属性中不会出现主属性</t>
  </si>
  <si>
    <t>回复类只出现在生花、玄策武器中</t>
  </si>
  <si>
    <r>
      <rPr>
        <sz val="11"/>
        <color theme="1"/>
        <rFont val="等线"/>
        <family val="3"/>
        <charset val="134"/>
        <scheme val="minor"/>
      </rPr>
      <t>防御类只在2、</t>
    </r>
    <r>
      <rPr>
        <sz val="11"/>
        <color theme="1"/>
        <rFont val="等线"/>
        <family val="3"/>
        <charset val="134"/>
        <scheme val="minor"/>
      </rPr>
      <t>3部位中出现</t>
    </r>
  </si>
  <si>
    <t>控制类只出现在玄策、武卫武器中</t>
  </si>
  <si>
    <t>1、2、3</t>
  </si>
  <si>
    <t>8</t>
  </si>
  <si>
    <r>
      <rPr>
        <sz val="11"/>
        <color theme="1"/>
        <rFont val="等线"/>
        <family val="3"/>
        <charset val="134"/>
        <scheme val="minor"/>
      </rPr>
      <t>攻击类只在1、</t>
    </r>
    <r>
      <rPr>
        <sz val="11"/>
        <color theme="1"/>
        <rFont val="等线"/>
        <family val="3"/>
        <charset val="134"/>
        <scheme val="minor"/>
      </rPr>
      <t>4部位中出现</t>
    </r>
  </si>
  <si>
    <r>
      <rPr>
        <sz val="11"/>
        <color theme="1"/>
        <rFont val="等线"/>
        <family val="3"/>
        <charset val="134"/>
        <scheme val="minor"/>
      </rPr>
      <t>使用特性4</t>
    </r>
    <r>
      <rPr>
        <sz val="11"/>
        <color theme="1"/>
        <rFont val="等线"/>
        <family val="3"/>
        <charset val="134"/>
        <scheme val="minor"/>
      </rPr>
      <t>7时，遵循副属性的梯度规则</t>
    </r>
  </si>
  <si>
    <r>
      <rPr>
        <sz val="11"/>
        <color theme="1"/>
        <rFont val="等线"/>
        <family val="3"/>
        <charset val="134"/>
        <scheme val="minor"/>
      </rPr>
      <t>1、</t>
    </r>
    <r>
      <rPr>
        <sz val="11"/>
        <color theme="1"/>
        <rFont val="等线"/>
        <family val="3"/>
        <charset val="134"/>
        <scheme val="minor"/>
      </rPr>
      <t>2、3</t>
    </r>
  </si>
  <si>
    <t>30</t>
  </si>
  <si>
    <t>9</t>
  </si>
  <si>
    <t>属性伤害、属性抵抗不遵守上述规则</t>
  </si>
  <si>
    <t>注意特性与职业契合度</t>
  </si>
  <si>
    <t>治疗属性只在生花、玄策武器中</t>
  </si>
  <si>
    <t>1类特性注意数值梯度与属性契合度</t>
  </si>
  <si>
    <r>
      <rPr>
        <sz val="11"/>
        <color theme="1"/>
        <rFont val="等线"/>
        <family val="3"/>
        <charset val="134"/>
        <scheme val="minor"/>
      </rPr>
      <t>伤害/回复</t>
    </r>
    <r>
      <rPr>
        <sz val="11"/>
        <color theme="1"/>
        <rFont val="等线"/>
        <family val="3"/>
        <charset val="134"/>
        <scheme val="minor"/>
      </rPr>
      <t>/吸血只出现在戒指和武器中</t>
    </r>
  </si>
  <si>
    <t>2、3、4</t>
  </si>
  <si>
    <t>10</t>
  </si>
  <si>
    <t>所有增加速度特性只出现在鞋子/戒指/玄策武器中</t>
  </si>
  <si>
    <t>11</t>
  </si>
  <si>
    <t>40</t>
  </si>
  <si>
    <t>50</t>
  </si>
  <si>
    <t>3-3</t>
  </si>
  <si>
    <t>3-4</t>
  </si>
  <si>
    <t>12</t>
  </si>
  <si>
    <t>4-4</t>
  </si>
  <si>
    <t>1、2、3、4</t>
  </si>
  <si>
    <t>13</t>
  </si>
  <si>
    <t>14</t>
  </si>
  <si>
    <t>15</t>
  </si>
  <si>
    <t>16</t>
  </si>
  <si>
    <t>3、4、5</t>
  </si>
  <si>
    <t>17</t>
  </si>
  <si>
    <t>18</t>
  </si>
  <si>
    <t>3、4、5、6、7</t>
  </si>
  <si>
    <t>19</t>
  </si>
  <si>
    <t>20</t>
  </si>
  <si>
    <r>
      <rPr>
        <sz val="11"/>
        <color theme="1"/>
        <rFont val="等线"/>
        <family val="3"/>
        <charset val="134"/>
        <scheme val="minor"/>
      </rPr>
      <t>1-</t>
    </r>
    <r>
      <rPr>
        <sz val="11"/>
        <color theme="1"/>
        <rFont val="等线"/>
        <family val="3"/>
        <charset val="134"/>
        <scheme val="minor"/>
      </rPr>
      <t>7</t>
    </r>
  </si>
  <si>
    <t>21</t>
  </si>
  <si>
    <t>最终表</t>
  </si>
  <si>
    <t>属性分配</t>
  </si>
  <si>
    <t>属性下限</t>
  </si>
  <si>
    <t>属性上限</t>
  </si>
  <si>
    <t>属性</t>
  </si>
  <si>
    <t>道具品质</t>
  </si>
  <si>
    <t>类型英文</t>
  </si>
  <si>
    <t>道具类型</t>
  </si>
  <si>
    <t>资源名</t>
  </si>
  <si>
    <t>服饰</t>
  </si>
  <si>
    <t>绿色装备</t>
  </si>
  <si>
    <t>铁制锁子甲</t>
  </si>
  <si>
    <t>高级</t>
  </si>
  <si>
    <t>CA</t>
  </si>
  <si>
    <t>r_equip_CA_0001</t>
  </si>
  <si>
    <t>武卫</t>
  </si>
  <si>
    <t>铁制巨剑</t>
  </si>
  <si>
    <t>GS</t>
  </si>
  <si>
    <t>r_equip_GS_0001</t>
  </si>
  <si>
    <t>铁制耳环</t>
  </si>
  <si>
    <t>HA</t>
  </si>
  <si>
    <t>r_equip_HA_0001</t>
  </si>
  <si>
    <t>玄策</t>
  </si>
  <si>
    <t>铁制双拐</t>
  </si>
  <si>
    <t>HS</t>
  </si>
  <si>
    <t>r_equip_HS_0001</t>
  </si>
  <si>
    <t>秘法</t>
  </si>
  <si>
    <t>铁制秘器</t>
  </si>
  <si>
    <t>HW</t>
  </si>
  <si>
    <t>r_equip_HW_0001</t>
  </si>
  <si>
    <t>生花</t>
  </si>
  <si>
    <t>铁制法器</t>
  </si>
  <si>
    <t>MW</t>
  </si>
  <si>
    <t>r_equip_MW_0001</t>
  </si>
  <si>
    <t>铁制板甲</t>
  </si>
  <si>
    <t>PA</t>
  </si>
  <si>
    <t>r_equip_PA_0001</t>
  </si>
  <si>
    <t>天罚</t>
  </si>
  <si>
    <t>铁制星槌</t>
  </si>
  <si>
    <t>SH</t>
  </si>
  <si>
    <t>r_equip_SH_0001</t>
  </si>
  <si>
    <t>靴</t>
  </si>
  <si>
    <t>铁制军靴</t>
  </si>
  <si>
    <t>Shoes</t>
  </si>
  <si>
    <t>r_equip_Shoes_0001</t>
  </si>
  <si>
    <t>黑铁巨剑</t>
  </si>
  <si>
    <t>顶级</t>
  </si>
  <si>
    <t>r_equip_GS_0002</t>
  </si>
  <si>
    <t>黑铁秘器</t>
  </si>
  <si>
    <t>r_equip_HW_0002</t>
  </si>
  <si>
    <t>黑铁法器</t>
  </si>
  <si>
    <t>r_equip_MW_0002</t>
  </si>
  <si>
    <t>黑铁双拐</t>
  </si>
  <si>
    <t>r_equip_HS_0002</t>
  </si>
  <si>
    <t>黑铁星槌</t>
  </si>
  <si>
    <t>r_equip_SH_0002</t>
  </si>
  <si>
    <t>黑铁耳环</t>
  </si>
  <si>
    <t>r_equip_HA_0002</t>
  </si>
  <si>
    <t>黑铁板甲</t>
  </si>
  <si>
    <t>r_equip_PA_0002</t>
  </si>
  <si>
    <t>黑铁锁子甲</t>
  </si>
  <si>
    <t>r_equip_CA_0002</t>
  </si>
  <si>
    <t>黑铁军靴</t>
  </si>
  <si>
    <t>r_equip_Shoes_0002</t>
  </si>
  <si>
    <t>紫色狗粮装备</t>
  </si>
  <si>
    <t>秘钢巨剑</t>
  </si>
  <si>
    <t>英雄</t>
  </si>
  <si>
    <t>r_equip_GS_0003</t>
  </si>
  <si>
    <t>秘钢秘器</t>
  </si>
  <si>
    <t>r_equip_HW_0003</t>
  </si>
  <si>
    <t>秘钢法器</t>
  </si>
  <si>
    <t>r_equip_MW_0003</t>
  </si>
  <si>
    <t>秘钢双拐</t>
  </si>
  <si>
    <t>r_equip_HS_0003</t>
  </si>
  <si>
    <t>秘钢星槌</t>
  </si>
  <si>
    <t>r_equip_SH_0003</t>
  </si>
  <si>
    <t>秘钢耳环</t>
  </si>
  <si>
    <t>r_equip_HA_0003</t>
  </si>
  <si>
    <t>秘钢板甲</t>
  </si>
  <si>
    <t>r_equip_PA_0003</t>
  </si>
  <si>
    <t>秘钢锁子甲</t>
  </si>
  <si>
    <t>r_equip_CA_0003</t>
  </si>
  <si>
    <t>秘钢军靴</t>
  </si>
  <si>
    <t>r_equip_Shoes_0003</t>
  </si>
  <si>
    <t>传说狗粮装备</t>
  </si>
  <si>
    <t>玄金巨剑</t>
  </si>
  <si>
    <t>传说</t>
  </si>
  <si>
    <t>r_equip_GS_0004</t>
  </si>
  <si>
    <t>玄金秘器</t>
  </si>
  <si>
    <t>r_equip_HW_0004</t>
  </si>
  <si>
    <t>玄金法器</t>
  </si>
  <si>
    <t>r_equip_MW_0004</t>
  </si>
  <si>
    <t>玄金双拐</t>
  </si>
  <si>
    <t>r_equip_HS_0004</t>
  </si>
  <si>
    <t>玄金星槌</t>
  </si>
  <si>
    <t>r_equip_SH_0004</t>
  </si>
  <si>
    <t>玄金耳环</t>
  </si>
  <si>
    <t>r_equip_HA_0004</t>
  </si>
  <si>
    <t>玄金板甲</t>
  </si>
  <si>
    <t>r_equip_PA_0004</t>
  </si>
  <si>
    <t>玄金锁子甲</t>
  </si>
  <si>
    <t>r_equip_CA_0004</t>
  </si>
  <si>
    <t>玄金军靴</t>
  </si>
  <si>
    <t>r_equip_Shoes_0004</t>
  </si>
  <si>
    <t>紫色专属装备</t>
  </si>
  <si>
    <t>泣血巨人</t>
  </si>
  <si>
    <t>r_equip_GS_0005</t>
  </si>
  <si>
    <t>红莲灯芯</t>
  </si>
  <si>
    <t>r_equip_HW_0005</t>
  </si>
  <si>
    <t>封神结</t>
  </si>
  <si>
    <t>r_equip_MW_0005</t>
  </si>
  <si>
    <t>幻木宝镜</t>
  </si>
  <si>
    <t>r_equip_HS_0005</t>
  </si>
  <si>
    <t>摩尼尊印</t>
  </si>
  <si>
    <t>r_equip_SH_0005</t>
  </si>
  <si>
    <t>金罡头盔</t>
  </si>
  <si>
    <t>r_equip_HA_0005</t>
  </si>
  <si>
    <t>风神战衣</t>
  </si>
  <si>
    <t>r_equip_PA_0005</t>
  </si>
  <si>
    <t>碧垠圣袍</t>
  </si>
  <si>
    <t>r_equip_CA_0005</t>
  </si>
  <si>
    <t>灵蛇宝鞋</t>
  </si>
  <si>
    <t>r_equip_Shoes_0005</t>
  </si>
  <si>
    <t>橙色专属装备</t>
  </si>
  <si>
    <t>日落</t>
  </si>
  <si>
    <t>r_equip_GS_0006</t>
  </si>
  <si>
    <t>血狼闪</t>
  </si>
  <si>
    <t>r_equip_HW_0006</t>
  </si>
  <si>
    <t>斩风诀</t>
  </si>
  <si>
    <t>r_equip_MW_0006</t>
  </si>
  <si>
    <t>狮心龙鳞</t>
  </si>
  <si>
    <t>r_equip_HS_0006</t>
  </si>
  <si>
    <t>苍星</t>
  </si>
  <si>
    <t>r_equip_SH_0006</t>
  </si>
  <si>
    <t>永恒金盾坠</t>
  </si>
  <si>
    <t>r_equip_HA_0006</t>
  </si>
  <si>
    <t>灭世</t>
  </si>
  <si>
    <t>r_equip_PA_0006</t>
  </si>
  <si>
    <t>不死鸟之魂</t>
  </si>
  <si>
    <t>r_equip_CA_0006</t>
  </si>
  <si>
    <t>深渊羽鞋</t>
  </si>
  <si>
    <t>r_equip_Shoes_0006</t>
  </si>
  <si>
    <t>玄金法杖</t>
  </si>
  <si>
    <t>2#479</t>
  </si>
  <si>
    <t>2#564</t>
  </si>
  <si>
    <t>墨玉法杖</t>
  </si>
  <si>
    <t>2#499</t>
  </si>
  <si>
    <t>2#588</t>
  </si>
  <si>
    <t>神行法杖</t>
  </si>
  <si>
    <t>2#520</t>
  </si>
  <si>
    <t>2#612</t>
  </si>
  <si>
    <t>玄金长剑</t>
  </si>
  <si>
    <t>墨玉长剑</t>
  </si>
  <si>
    <t>神行长剑</t>
  </si>
  <si>
    <t>玄金大斧</t>
  </si>
  <si>
    <t>墨玉大斧</t>
  </si>
  <si>
    <t>神行大戟</t>
  </si>
  <si>
    <t>玄金短剑</t>
  </si>
  <si>
    <t>墨玉短剑</t>
  </si>
  <si>
    <t>神行短剑</t>
  </si>
  <si>
    <t>杀戮战甲</t>
  </si>
  <si>
    <t>3#563</t>
  </si>
  <si>
    <t>3#663</t>
  </si>
  <si>
    <t>轻灵战盔</t>
  </si>
  <si>
    <t>1#5916</t>
  </si>
  <si>
    <t>1#6960</t>
  </si>
  <si>
    <t>杀戮战盔</t>
  </si>
  <si>
    <t>1#6120</t>
  </si>
  <si>
    <t>1#7200</t>
  </si>
  <si>
    <t>轻灵战靴</t>
  </si>
  <si>
    <t>5#1039</t>
  </si>
  <si>
    <t>5#1223</t>
  </si>
  <si>
    <t>杀戮战靴</t>
  </si>
  <si>
    <t>5#1076</t>
  </si>
  <si>
    <t>5#1267</t>
  </si>
  <si>
    <t>御风短杖</t>
  </si>
  <si>
    <t>2#780</t>
  </si>
  <si>
    <t>2#1084</t>
  </si>
  <si>
    <t>困雨短杖</t>
  </si>
  <si>
    <t>2#663</t>
  </si>
  <si>
    <t>止玄短杖</t>
  </si>
  <si>
    <t>2#957</t>
  </si>
  <si>
    <t>2#1126</t>
  </si>
  <si>
    <t>无锋短杖</t>
  </si>
  <si>
    <t>2#998</t>
  </si>
  <si>
    <t>2#1175</t>
  </si>
  <si>
    <t>千钧短杖</t>
  </si>
  <si>
    <t>2#1040</t>
  </si>
  <si>
    <t>2#1224</t>
  </si>
  <si>
    <t>撼岳短杖</t>
  </si>
  <si>
    <t>2#1083</t>
  </si>
  <si>
    <t>2#1275</t>
  </si>
  <si>
    <t>御风短剑</t>
  </si>
  <si>
    <t>困雨短剑</t>
  </si>
  <si>
    <t>止玄之刺</t>
  </si>
  <si>
    <t>无锋之刺</t>
  </si>
  <si>
    <t>千钧之刺</t>
  </si>
  <si>
    <t>撼岳之刺</t>
  </si>
  <si>
    <t>止玄战矛</t>
  </si>
  <si>
    <t>无锋战矛</t>
  </si>
  <si>
    <t>千钧战矛</t>
  </si>
  <si>
    <t>撼岳战矛</t>
  </si>
  <si>
    <t>御风之刃</t>
  </si>
  <si>
    <t>困雨之刃</t>
  </si>
  <si>
    <t>止玄之刃</t>
  </si>
  <si>
    <t>无锋之刃</t>
  </si>
  <si>
    <t>千钧之刃</t>
  </si>
  <si>
    <t>撼岳之刃</t>
  </si>
  <si>
    <t>御风法杖</t>
  </si>
  <si>
    <t>困雨法杖</t>
  </si>
  <si>
    <t>止玄秘录</t>
  </si>
  <si>
    <t>无锋秘录</t>
  </si>
  <si>
    <t>千钧秘录</t>
  </si>
  <si>
    <t>撼岳秘录</t>
  </si>
  <si>
    <t>神行战甲</t>
  </si>
  <si>
    <t>4#718</t>
  </si>
  <si>
    <t>4#845</t>
  </si>
  <si>
    <t>逐光战甲</t>
  </si>
  <si>
    <t>4#1173</t>
  </si>
  <si>
    <t>4#1381</t>
  </si>
  <si>
    <t>轻尘战甲</t>
  </si>
  <si>
    <t>3#718</t>
  </si>
  <si>
    <t>3#845</t>
  </si>
  <si>
    <t>遗迹战甲</t>
  </si>
  <si>
    <t>3#1173</t>
  </si>
  <si>
    <t>3#1381</t>
  </si>
  <si>
    <t>天启战甲</t>
  </si>
  <si>
    <t>3#997</t>
  </si>
  <si>
    <t>3#1174</t>
  </si>
  <si>
    <t>1#6630</t>
  </si>
  <si>
    <t>1#7800</t>
  </si>
  <si>
    <t>1#7050</t>
  </si>
  <si>
    <t>1#8295</t>
  </si>
  <si>
    <t>遗迹战盔</t>
  </si>
  <si>
    <t>1#10416</t>
  </si>
  <si>
    <t>1#12255</t>
  </si>
  <si>
    <t>天启战盔</t>
  </si>
  <si>
    <t>1#10842</t>
  </si>
  <si>
    <t>1#12756</t>
  </si>
  <si>
    <t>5#1166</t>
  </si>
  <si>
    <t>5#1372</t>
  </si>
  <si>
    <t>5#1241</t>
  </si>
  <si>
    <t>5#1460</t>
  </si>
  <si>
    <t>遗迹战靴</t>
  </si>
  <si>
    <t>5#1832</t>
  </si>
  <si>
    <t>5#2156</t>
  </si>
  <si>
    <t>天启战靴</t>
  </si>
  <si>
    <t>5#1908</t>
  </si>
  <si>
    <t>5#2245</t>
  </si>
  <si>
    <t>断念神杖</t>
  </si>
  <si>
    <t>2#1440</t>
  </si>
  <si>
    <t>2#1836</t>
  </si>
  <si>
    <t>离恨神杖</t>
  </si>
  <si>
    <t>2#1744</t>
  </si>
  <si>
    <t>2#2052</t>
  </si>
  <si>
    <t>无始神杖</t>
  </si>
  <si>
    <t>2#1774</t>
  </si>
  <si>
    <t>2#2088</t>
  </si>
  <si>
    <t>归凡神杖</t>
  </si>
  <si>
    <t>2#1805</t>
  </si>
  <si>
    <t>2#2124</t>
  </si>
  <si>
    <t>道衍神杖</t>
  </si>
  <si>
    <t>2#2160</t>
  </si>
  <si>
    <t>断念神剑</t>
  </si>
  <si>
    <t>离恨神刺</t>
  </si>
  <si>
    <t>无始神刺</t>
  </si>
  <si>
    <t>归凡神刺</t>
  </si>
  <si>
    <t>道衍神刺</t>
  </si>
  <si>
    <t>离恨神戟</t>
  </si>
  <si>
    <t>无始神戟</t>
  </si>
  <si>
    <t>归凡神戟</t>
  </si>
  <si>
    <t>道衍神戟</t>
  </si>
  <si>
    <t>断念古剑</t>
  </si>
  <si>
    <t>离恨古剑</t>
  </si>
  <si>
    <t>无始古剑</t>
  </si>
  <si>
    <t>归凡古剑</t>
  </si>
  <si>
    <t>道衍古剑</t>
  </si>
  <si>
    <t>断念钟</t>
  </si>
  <si>
    <t>离恨宝录</t>
  </si>
  <si>
    <t>无始宝录</t>
  </si>
  <si>
    <t>归凡宝录</t>
  </si>
  <si>
    <t>道衍宝录</t>
  </si>
  <si>
    <t>3#1326</t>
  </si>
  <si>
    <t>3#1560</t>
  </si>
  <si>
    <t>3#1436</t>
  </si>
  <si>
    <t>3#1690</t>
  </si>
  <si>
    <t>3#1547</t>
  </si>
  <si>
    <t>3#1820</t>
  </si>
  <si>
    <t>黑狱战甲</t>
  </si>
  <si>
    <t>3#1989</t>
  </si>
  <si>
    <t>3#2340</t>
  </si>
  <si>
    <t>诸天神甲</t>
  </si>
  <si>
    <t>4#1326</t>
  </si>
  <si>
    <t>4#1560</t>
  </si>
  <si>
    <t>轮回羽衣</t>
  </si>
  <si>
    <t>4#1436</t>
  </si>
  <si>
    <t>4#1690</t>
  </si>
  <si>
    <t>盘龙战甲</t>
  </si>
  <si>
    <t>4#1547</t>
  </si>
  <si>
    <t>4#1820</t>
  </si>
  <si>
    <t>应龙战甲</t>
  </si>
  <si>
    <t>4#1989</t>
  </si>
  <si>
    <t>4#2340</t>
  </si>
  <si>
    <t>灵犀头巾</t>
  </si>
  <si>
    <t>1#12240</t>
  </si>
  <si>
    <t>1#14400</t>
  </si>
  <si>
    <t>霞凤羽冠</t>
  </si>
  <si>
    <t>1#12676</t>
  </si>
  <si>
    <t>1#14914</t>
  </si>
  <si>
    <t>麒麟战盔</t>
  </si>
  <si>
    <t>1#17482</t>
  </si>
  <si>
    <t>1#20568</t>
  </si>
  <si>
    <t>应龙战盔</t>
  </si>
  <si>
    <t>1#17919</t>
  </si>
  <si>
    <t>1#21082</t>
  </si>
  <si>
    <t>九霄华冠</t>
  </si>
  <si>
    <t>1#18360</t>
  </si>
  <si>
    <t>1#21600</t>
  </si>
  <si>
    <t>青麟羽鞋</t>
  </si>
  <si>
    <t>5#2154</t>
  </si>
  <si>
    <t>5#2534</t>
  </si>
  <si>
    <t>鸿鹄羽靴</t>
  </si>
  <si>
    <t>5#2230</t>
  </si>
  <si>
    <t>5#2624</t>
  </si>
  <si>
    <t>麒麟战靴</t>
  </si>
  <si>
    <t>5#3071</t>
  </si>
  <si>
    <t>5#3614</t>
  </si>
  <si>
    <t>应龙战靴</t>
  </si>
  <si>
    <t>5#3148</t>
  </si>
  <si>
    <t>5#3704</t>
  </si>
  <si>
    <t>九霄华履</t>
  </si>
  <si>
    <t>5#3230</t>
  </si>
  <si>
    <t>5#3801</t>
  </si>
  <si>
    <t>麒麟戒指</t>
  </si>
  <si>
    <t>2#581</t>
  </si>
  <si>
    <t>2#684</t>
  </si>
  <si>
    <t>应龙戒指</t>
  </si>
  <si>
    <t>2#595</t>
  </si>
  <si>
    <t>2#701</t>
  </si>
  <si>
    <t>九霄神戒</t>
  </si>
  <si>
    <t>2#720</t>
  </si>
  <si>
    <t>麒麟束带</t>
  </si>
  <si>
    <t>1#4661</t>
  </si>
  <si>
    <t>1#5484</t>
  </si>
  <si>
    <t>应龙束带</t>
  </si>
  <si>
    <t>1#4777</t>
  </si>
  <si>
    <t>1#5621</t>
  </si>
  <si>
    <t>九霄玉扣</t>
  </si>
  <si>
    <t>1#4896</t>
  </si>
  <si>
    <t>1#5760</t>
  </si>
  <si>
    <t>SkillId</t>
  </si>
  <si>
    <r>
      <rPr>
        <sz val="9"/>
        <color theme="1"/>
        <rFont val="微软雅黑"/>
        <family val="2"/>
        <charset val="134"/>
      </rPr>
      <t xml:space="preserve">装备品质
2绿色
</t>
    </r>
    <r>
      <rPr>
        <sz val="9"/>
        <color theme="1"/>
        <rFont val="微软雅黑"/>
        <family val="2"/>
        <charset val="134"/>
      </rPr>
      <t>3</t>
    </r>
    <r>
      <rPr>
        <sz val="9"/>
        <color theme="1"/>
        <rFont val="微软雅黑"/>
        <family val="2"/>
        <charset val="134"/>
      </rPr>
      <t xml:space="preserve">蓝色
</t>
    </r>
    <r>
      <rPr>
        <sz val="9"/>
        <color theme="1"/>
        <rFont val="微软雅黑"/>
        <family val="2"/>
        <charset val="134"/>
      </rPr>
      <t>4</t>
    </r>
    <r>
      <rPr>
        <sz val="9"/>
        <color theme="1"/>
        <rFont val="微软雅黑"/>
        <family val="2"/>
        <charset val="134"/>
      </rPr>
      <t xml:space="preserve">紫色
</t>
    </r>
    <r>
      <rPr>
        <sz val="9"/>
        <color theme="1"/>
        <rFont val="微软雅黑"/>
        <family val="2"/>
        <charset val="134"/>
      </rPr>
      <t>5</t>
    </r>
    <r>
      <rPr>
        <sz val="9"/>
        <color theme="1"/>
        <rFont val="微软雅黑"/>
        <family val="2"/>
        <charset val="134"/>
      </rPr>
      <t>橙色</t>
    </r>
  </si>
  <si>
    <t>职业限定
0 不限定
1、秘法；2、天罚；3、武卫；4，玄策；5，生花</t>
  </si>
  <si>
    <t>位置
(1武器 2全身铠甲 3头饰 4鞋子 5戒指 6腰带）</t>
  </si>
  <si>
    <t>附带技能id</t>
  </si>
  <si>
    <t>猎户大锤</t>
  </si>
  <si>
    <t>2#204</t>
  </si>
  <si>
    <t>2#240</t>
  </si>
  <si>
    <t>兽骨匕首</t>
  </si>
  <si>
    <t>2#208</t>
  </si>
  <si>
    <t>2#245</t>
  </si>
  <si>
    <t>坚固宝剑</t>
  </si>
  <si>
    <t>2#212</t>
  </si>
  <si>
    <t>2#250</t>
  </si>
  <si>
    <t>家传短匕</t>
  </si>
  <si>
    <t>2#216</t>
  </si>
  <si>
    <t>2#255</t>
  </si>
  <si>
    <t>游侠战刀</t>
  </si>
  <si>
    <t>2#221</t>
  </si>
  <si>
    <t>2#260</t>
  </si>
  <si>
    <t>戍卫法杖</t>
  </si>
  <si>
    <t>2#225</t>
  </si>
  <si>
    <t>2#265</t>
  </si>
  <si>
    <t>硬木法杖</t>
  </si>
  <si>
    <t>2#229</t>
  </si>
  <si>
    <t>黑铁法杖</t>
  </si>
  <si>
    <t>2#236</t>
  </si>
  <si>
    <t>2#278</t>
  </si>
  <si>
    <t>黄铜法杖</t>
  </si>
  <si>
    <t>2#249</t>
  </si>
  <si>
    <t>2#294</t>
  </si>
  <si>
    <t>锻钢法杖</t>
  </si>
  <si>
    <t>2#312</t>
  </si>
  <si>
    <t>赤金法杖</t>
  </si>
  <si>
    <t>2#281</t>
  </si>
  <si>
    <t>2#331</t>
  </si>
  <si>
    <t>灵玉法杖</t>
  </si>
  <si>
    <t>2#289</t>
  </si>
  <si>
    <t>2#340</t>
  </si>
  <si>
    <t>地龙法杖</t>
  </si>
  <si>
    <t>2#304</t>
  </si>
  <si>
    <t>2#358</t>
  </si>
  <si>
    <t>妖麟法杖</t>
  </si>
  <si>
    <t>2#335</t>
  </si>
  <si>
    <t>2#395</t>
  </si>
  <si>
    <t>飞羽法杖</t>
  </si>
  <si>
    <t>2#343</t>
  </si>
  <si>
    <t>2#404</t>
  </si>
  <si>
    <t>青烟法杖</t>
  </si>
  <si>
    <t>2#351</t>
  </si>
  <si>
    <t>2#413</t>
  </si>
  <si>
    <t>追光法杖</t>
  </si>
  <si>
    <t>2#422</t>
  </si>
  <si>
    <t>轻灵法杖</t>
  </si>
  <si>
    <t>先知法杖</t>
  </si>
  <si>
    <t>杀戮法杖</t>
  </si>
  <si>
    <t>猎户叉</t>
  </si>
  <si>
    <t>兽骨大锤</t>
  </si>
  <si>
    <t>坚固匕首</t>
  </si>
  <si>
    <t>家传宝剑</t>
  </si>
  <si>
    <t>游侠短匕</t>
  </si>
  <si>
    <t>戍卫战刀</t>
  </si>
  <si>
    <t>硬木短剑</t>
  </si>
  <si>
    <t>黑铁短剑</t>
  </si>
  <si>
    <t>黄铜短剑</t>
  </si>
  <si>
    <t>锻钢短剑</t>
  </si>
  <si>
    <t>赤金长剑</t>
  </si>
  <si>
    <t>灵玉长剑</t>
  </si>
  <si>
    <t>地龙长剑</t>
  </si>
  <si>
    <t>妖麟长剑</t>
  </si>
  <si>
    <t>飞羽之刺</t>
  </si>
  <si>
    <t>青烟之刺</t>
  </si>
  <si>
    <t>追光之刺</t>
  </si>
  <si>
    <t>轻灵之刺</t>
  </si>
  <si>
    <t>先知之刺</t>
  </si>
  <si>
    <t>杀戮之刺</t>
  </si>
  <si>
    <t>硬木斧</t>
  </si>
  <si>
    <t>黑铁斧</t>
  </si>
  <si>
    <t>黄铜斧</t>
  </si>
  <si>
    <t>锻钢斧</t>
  </si>
  <si>
    <t>赤金斧</t>
  </si>
  <si>
    <t>灵玉斧</t>
  </si>
  <si>
    <t>地龙戟</t>
  </si>
  <si>
    <t>妖麟戟</t>
  </si>
  <si>
    <t>飞羽戟</t>
  </si>
  <si>
    <t>青烟戟</t>
  </si>
  <si>
    <t>追光矛</t>
  </si>
  <si>
    <t>轻灵矛</t>
  </si>
  <si>
    <t>先知矛</t>
  </si>
  <si>
    <t>杀戮矛</t>
  </si>
  <si>
    <t>硬木短刀</t>
  </si>
  <si>
    <t>黑铁短刀</t>
  </si>
  <si>
    <t>黄铜短刀</t>
  </si>
  <si>
    <t>锻钢短刀</t>
  </si>
  <si>
    <t>赤金短刀</t>
  </si>
  <si>
    <t>灵玉短刀</t>
  </si>
  <si>
    <t>地龙短刀</t>
  </si>
  <si>
    <t>妖麟短刀</t>
  </si>
  <si>
    <t>飞羽长刀</t>
  </si>
  <si>
    <t>青烟长刀</t>
  </si>
  <si>
    <t>追光长刀</t>
  </si>
  <si>
    <t>轻灵长刀</t>
  </si>
  <si>
    <t>先知长刀</t>
  </si>
  <si>
    <t>杀戮长刀</t>
  </si>
  <si>
    <t>猎户蓑衣</t>
  </si>
  <si>
    <t>4#221</t>
  </si>
  <si>
    <t>4#260</t>
  </si>
  <si>
    <t>兽皮软甲</t>
  </si>
  <si>
    <t>4#248</t>
  </si>
  <si>
    <t>4#292</t>
  </si>
  <si>
    <t>坚固皮甲</t>
  </si>
  <si>
    <t>4#275</t>
  </si>
  <si>
    <t>4#324</t>
  </si>
  <si>
    <t>家传锁甲</t>
  </si>
  <si>
    <t>4#302</t>
  </si>
  <si>
    <t>4#356</t>
  </si>
  <si>
    <t>游侠软甲</t>
  </si>
  <si>
    <t>4#329</t>
  </si>
  <si>
    <t>4#388</t>
  </si>
  <si>
    <t>3#221</t>
  </si>
  <si>
    <t>3#260</t>
  </si>
  <si>
    <t>3#248</t>
  </si>
  <si>
    <t>3#292</t>
  </si>
  <si>
    <t>黑铁战甲</t>
  </si>
  <si>
    <t>3#275</t>
  </si>
  <si>
    <t>3#324</t>
  </si>
  <si>
    <t>黄铜战甲</t>
  </si>
  <si>
    <t>3#302</t>
  </si>
  <si>
    <t>3#356</t>
  </si>
  <si>
    <t>锻钢战甲</t>
  </si>
  <si>
    <t>3#329</t>
  </si>
  <si>
    <t>3#388</t>
  </si>
  <si>
    <t>赤金战甲</t>
  </si>
  <si>
    <t>3#357</t>
  </si>
  <si>
    <t>3#420</t>
  </si>
  <si>
    <t>灵玉战甲</t>
  </si>
  <si>
    <t>3#457</t>
  </si>
  <si>
    <t>地龙皮甲</t>
  </si>
  <si>
    <t>4#357</t>
  </si>
  <si>
    <t>4#420</t>
  </si>
  <si>
    <t>妖麟皮甲</t>
  </si>
  <si>
    <t>4#457</t>
  </si>
  <si>
    <t>1#2244</t>
  </si>
  <si>
    <t>1#2640</t>
  </si>
  <si>
    <t>1#2374</t>
  </si>
  <si>
    <t>1#2794</t>
  </si>
  <si>
    <t>坚固头盔</t>
  </si>
  <si>
    <t>1#2505</t>
  </si>
  <si>
    <t>1#2948</t>
  </si>
  <si>
    <t>家传头盔</t>
  </si>
  <si>
    <t>1#2636</t>
  </si>
  <si>
    <t>1#3102</t>
  </si>
  <si>
    <t>游侠兜帽</t>
  </si>
  <si>
    <t>1#2767</t>
  </si>
  <si>
    <t>1#3256</t>
  </si>
  <si>
    <t>戍卫战盔</t>
  </si>
  <si>
    <t>1#2898</t>
  </si>
  <si>
    <t>1#3410</t>
  </si>
  <si>
    <t>硬木战盔</t>
  </si>
  <si>
    <t>1#3029</t>
  </si>
  <si>
    <t>1#3564</t>
  </si>
  <si>
    <t>黑铁战盔</t>
  </si>
  <si>
    <t>1#3160</t>
  </si>
  <si>
    <t>1#3718</t>
  </si>
  <si>
    <t>黄铜战盔</t>
  </si>
  <si>
    <t>1#3291</t>
  </si>
  <si>
    <t>1#3872</t>
  </si>
  <si>
    <t>锻钢战盔</t>
  </si>
  <si>
    <t>1#3422</t>
  </si>
  <si>
    <t>1#4026</t>
  </si>
  <si>
    <t>赤金战盔</t>
  </si>
  <si>
    <t>1#3553</t>
  </si>
  <si>
    <t>1#4180</t>
  </si>
  <si>
    <t>灵玉战盔</t>
  </si>
  <si>
    <t>1#3683</t>
  </si>
  <si>
    <t>1#4334</t>
  </si>
  <si>
    <t>地龙皮帽</t>
  </si>
  <si>
    <t>1#3814</t>
  </si>
  <si>
    <t>1#4488</t>
  </si>
  <si>
    <t>妖麟皮帽</t>
  </si>
  <si>
    <t>1#3949</t>
  </si>
  <si>
    <t>1#4646</t>
  </si>
  <si>
    <t>5#359</t>
  </si>
  <si>
    <t>5#422</t>
  </si>
  <si>
    <t>5#379</t>
  </si>
  <si>
    <t>5#447</t>
  </si>
  <si>
    <t>坚固布鞋</t>
  </si>
  <si>
    <t>5#400</t>
  </si>
  <si>
    <t>5#471</t>
  </si>
  <si>
    <t>家传皮靴</t>
  </si>
  <si>
    <t>5#420</t>
  </si>
  <si>
    <t>5#495</t>
  </si>
  <si>
    <t>游侠皮靴</t>
  </si>
  <si>
    <t>5#441</t>
  </si>
  <si>
    <t>5#519</t>
  </si>
  <si>
    <t>戍卫战靴</t>
  </si>
  <si>
    <t>5#461</t>
  </si>
  <si>
    <t>5#543</t>
  </si>
  <si>
    <t>硬木战靴</t>
  </si>
  <si>
    <t>5#481</t>
  </si>
  <si>
    <t>5#567</t>
  </si>
  <si>
    <t>黑铁战靴</t>
  </si>
  <si>
    <t>5#502</t>
  </si>
  <si>
    <t>5#591</t>
  </si>
  <si>
    <t>黄铜战靴</t>
  </si>
  <si>
    <t>5#522</t>
  </si>
  <si>
    <t>5#615</t>
  </si>
  <si>
    <t>锻钢战靴</t>
  </si>
  <si>
    <t>5#639</t>
  </si>
  <si>
    <t>赤金战靴</t>
  </si>
  <si>
    <t>5#563</t>
  </si>
  <si>
    <t>5#663</t>
  </si>
  <si>
    <t>灵玉战靴</t>
  </si>
  <si>
    <t>5#583</t>
  </si>
  <si>
    <t>5#687</t>
  </si>
  <si>
    <t>地龙皮靴</t>
  </si>
  <si>
    <t>5#604</t>
  </si>
  <si>
    <t>5#711</t>
  </si>
  <si>
    <t>妖麟皮靴</t>
  </si>
  <si>
    <t>5#631</t>
  </si>
  <si>
    <t>5#743</t>
  </si>
  <si>
    <t>猎户指环</t>
  </si>
  <si>
    <t>2#68</t>
  </si>
  <si>
    <t>2#80</t>
  </si>
  <si>
    <t>兽皮指环</t>
  </si>
  <si>
    <t>2#71</t>
  </si>
  <si>
    <t>2#84</t>
  </si>
  <si>
    <t>坚固手套</t>
  </si>
  <si>
    <t>2#74</t>
  </si>
  <si>
    <t>2#88</t>
  </si>
  <si>
    <t>家传指环</t>
  </si>
  <si>
    <t>2#78</t>
  </si>
  <si>
    <t>2#92</t>
  </si>
  <si>
    <t>游侠戒指</t>
  </si>
  <si>
    <t>2#81</t>
  </si>
  <si>
    <t>2#96</t>
  </si>
  <si>
    <t>戍卫戒指</t>
  </si>
  <si>
    <t>2#85</t>
  </si>
  <si>
    <t>2#100</t>
  </si>
  <si>
    <t>硬木戒指</t>
  </si>
  <si>
    <t>2#104</t>
  </si>
  <si>
    <t>黑铁戒指</t>
  </si>
  <si>
    <t>2#91</t>
  </si>
  <si>
    <t>2#108</t>
  </si>
  <si>
    <t>黄铜戒指</t>
  </si>
  <si>
    <t>2#95</t>
  </si>
  <si>
    <t>2#112</t>
  </si>
  <si>
    <t>锻钢戒指</t>
  </si>
  <si>
    <t>2#98</t>
  </si>
  <si>
    <t>2#116</t>
  </si>
  <si>
    <t>赤金戒指</t>
  </si>
  <si>
    <t>2#102</t>
  </si>
  <si>
    <t>灵玉戒指</t>
  </si>
  <si>
    <t>2#105</t>
  </si>
  <si>
    <t>2#124</t>
  </si>
  <si>
    <t>地龙戒指</t>
  </si>
  <si>
    <t>2#128</t>
  </si>
  <si>
    <t>妖麟戒指</t>
  </si>
  <si>
    <t>2#119</t>
  </si>
  <si>
    <t>2#140</t>
  </si>
  <si>
    <t>猎户皮带</t>
  </si>
  <si>
    <t>1#544</t>
  </si>
  <si>
    <t>1#640</t>
  </si>
  <si>
    <t>兽皮束带</t>
  </si>
  <si>
    <t>1#575</t>
  </si>
  <si>
    <t>1#677</t>
  </si>
  <si>
    <t>坚固腰带</t>
  </si>
  <si>
    <t>1#606</t>
  </si>
  <si>
    <t>1#714</t>
  </si>
  <si>
    <t>家传腰带</t>
  </si>
  <si>
    <t>1#638</t>
  </si>
  <si>
    <t>1#751</t>
  </si>
  <si>
    <t>游侠束带</t>
  </si>
  <si>
    <t>1#669</t>
  </si>
  <si>
    <t>1#788</t>
  </si>
  <si>
    <t>戍卫腰带</t>
  </si>
  <si>
    <t>1#701</t>
  </si>
  <si>
    <t>1#825</t>
  </si>
  <si>
    <t>硬木腰带</t>
  </si>
  <si>
    <t>1#732</t>
  </si>
  <si>
    <t>1#862</t>
  </si>
  <si>
    <t>黑铁腰带</t>
  </si>
  <si>
    <t>1#764</t>
  </si>
  <si>
    <t>1#899</t>
  </si>
  <si>
    <t>黄铜腰带</t>
  </si>
  <si>
    <t>1#795</t>
  </si>
  <si>
    <t>1#936</t>
  </si>
  <si>
    <t>锻钢腰带</t>
  </si>
  <si>
    <t>1#827</t>
  </si>
  <si>
    <t>1#973</t>
  </si>
  <si>
    <t>赤金腰带</t>
  </si>
  <si>
    <t>1#858</t>
  </si>
  <si>
    <t>1#1010</t>
  </si>
  <si>
    <t>灵玉腰带</t>
  </si>
  <si>
    <t>1#889</t>
  </si>
  <si>
    <t>1#1047</t>
  </si>
  <si>
    <t>地龙皮带</t>
  </si>
  <si>
    <t>1#921</t>
  </si>
  <si>
    <t>1#1084</t>
  </si>
  <si>
    <t>妖麟皮带</t>
  </si>
  <si>
    <t>1#957</t>
  </si>
  <si>
    <t>1#1126</t>
  </si>
  <si>
    <t>乌木法杖</t>
  </si>
  <si>
    <t>2#408</t>
  </si>
  <si>
    <t>2#480</t>
  </si>
  <si>
    <t>陨铁法杖</t>
  </si>
  <si>
    <t>2#438</t>
  </si>
  <si>
    <t>2#516</t>
  </si>
  <si>
    <t>寒铜法杖</t>
  </si>
  <si>
    <t>2#459</t>
  </si>
  <si>
    <t>2#540</t>
  </si>
  <si>
    <t>秘钢法杖</t>
  </si>
  <si>
    <t>2#489</t>
  </si>
  <si>
    <t>2#576</t>
  </si>
  <si>
    <t>乘风法杖</t>
  </si>
  <si>
    <t>2#530</t>
  </si>
  <si>
    <t>2#624</t>
  </si>
  <si>
    <t>光羽法杖</t>
  </si>
  <si>
    <t>2#550</t>
  </si>
  <si>
    <t>2#648</t>
  </si>
  <si>
    <t>破空法杖</t>
  </si>
  <si>
    <t>2#571</t>
  </si>
  <si>
    <t>2#672</t>
  </si>
  <si>
    <t>逐光法杖</t>
  </si>
  <si>
    <t>轻尘法杖</t>
  </si>
  <si>
    <t>洞察法杖</t>
  </si>
  <si>
    <t>2#591</t>
  </si>
  <si>
    <t>2#696</t>
  </si>
  <si>
    <t>屠戮法杖</t>
  </si>
  <si>
    <t>乌木短剑</t>
  </si>
  <si>
    <t>陨铁短剑</t>
  </si>
  <si>
    <t>寒铜短剑</t>
  </si>
  <si>
    <t>秘钢短剑</t>
  </si>
  <si>
    <t>乘风长剑</t>
  </si>
  <si>
    <t>光羽之刺</t>
  </si>
  <si>
    <t>破空之刺</t>
  </si>
  <si>
    <t>逐光之刺</t>
  </si>
  <si>
    <t>轻尘之刺</t>
  </si>
  <si>
    <t>洞察之刺</t>
  </si>
  <si>
    <t>屠戮之刺</t>
  </si>
  <si>
    <t>寒铜大斧</t>
  </si>
  <si>
    <t>秘钢大斧</t>
  </si>
  <si>
    <t>乘风大戟</t>
  </si>
  <si>
    <t>光羽大戟</t>
  </si>
  <si>
    <t>破空大戟</t>
  </si>
  <si>
    <t>逐光大矛</t>
  </si>
  <si>
    <t>轻尘大矛</t>
  </si>
  <si>
    <t>洞察大矛</t>
  </si>
  <si>
    <t>屠戮大矛</t>
  </si>
  <si>
    <t>乘风短剑</t>
  </si>
  <si>
    <t>光羽长剑</t>
  </si>
  <si>
    <t>破空长剑</t>
  </si>
  <si>
    <t>逐光长剑</t>
  </si>
  <si>
    <t>轻尘长剑</t>
  </si>
  <si>
    <t>洞察长剑</t>
  </si>
  <si>
    <t>屠戮长剑</t>
  </si>
  <si>
    <t>3#442</t>
  </si>
  <si>
    <t>3#520</t>
  </si>
  <si>
    <t>3#497</t>
  </si>
  <si>
    <t>3#585</t>
  </si>
  <si>
    <t>寒铜战甲</t>
  </si>
  <si>
    <t>3#552</t>
  </si>
  <si>
    <t>3#650</t>
  </si>
  <si>
    <t>秘钢战甲</t>
  </si>
  <si>
    <t>3#607</t>
  </si>
  <si>
    <t>3#715</t>
  </si>
  <si>
    <t>玄金战甲</t>
  </si>
  <si>
    <t>3#780</t>
  </si>
  <si>
    <t>墨玉战甲</t>
  </si>
  <si>
    <t>4#442</t>
  </si>
  <si>
    <t>4#520</t>
  </si>
  <si>
    <t>飞羽战甲</t>
  </si>
  <si>
    <t>4#497</t>
  </si>
  <si>
    <t>4#585</t>
  </si>
  <si>
    <t>青烟战甲</t>
  </si>
  <si>
    <t>4#552</t>
  </si>
  <si>
    <t>4#650</t>
  </si>
  <si>
    <t>追光战甲</t>
  </si>
  <si>
    <t>4#607</t>
  </si>
  <si>
    <t>4#715</t>
  </si>
  <si>
    <t>轻灵战甲</t>
  </si>
  <si>
    <t>4#663</t>
  </si>
  <si>
    <t>4#780</t>
  </si>
  <si>
    <t>1#4080</t>
  </si>
  <si>
    <t>1#4800</t>
  </si>
  <si>
    <t>1#4284</t>
  </si>
  <si>
    <t>1#5040</t>
  </si>
  <si>
    <t>寒铜战盔</t>
  </si>
  <si>
    <t>1#5280</t>
  </si>
  <si>
    <t>秘钢战盔</t>
  </si>
  <si>
    <t>1#4692</t>
  </si>
  <si>
    <t>1#5520</t>
  </si>
  <si>
    <t>玄金战盔</t>
  </si>
  <si>
    <t>墨玉战盔</t>
  </si>
  <si>
    <t>1#5100</t>
  </si>
  <si>
    <t>飞羽战盔</t>
  </si>
  <si>
    <t>1#5304</t>
  </si>
  <si>
    <t>1#6240</t>
  </si>
  <si>
    <t>青烟战盔</t>
  </si>
  <si>
    <t>1#5508</t>
  </si>
  <si>
    <t>1#6480</t>
  </si>
  <si>
    <t>追光战盔</t>
  </si>
  <si>
    <t>1#5712</t>
  </si>
  <si>
    <t>1#6720</t>
  </si>
  <si>
    <t>5#718</t>
  </si>
  <si>
    <t>5#844</t>
  </si>
  <si>
    <t>5#753</t>
  </si>
  <si>
    <t>5#887</t>
  </si>
  <si>
    <t>寒铜战靴</t>
  </si>
  <si>
    <t>5#789</t>
  </si>
  <si>
    <t>5#929</t>
  </si>
  <si>
    <t>秘钢战靴</t>
  </si>
  <si>
    <t>5#825</t>
  </si>
  <si>
    <t>5#971</t>
  </si>
  <si>
    <t>玄金战靴</t>
  </si>
  <si>
    <t>5#861</t>
  </si>
  <si>
    <t>5#1013</t>
  </si>
  <si>
    <t>墨玉战靴</t>
  </si>
  <si>
    <t>5#896</t>
  </si>
  <si>
    <t>5#1055</t>
  </si>
  <si>
    <t>飞羽战靴</t>
  </si>
  <si>
    <t>5#932</t>
  </si>
  <si>
    <t>5#1097</t>
  </si>
  <si>
    <t>青烟战靴</t>
  </si>
  <si>
    <t>5#968</t>
  </si>
  <si>
    <t>5#1139</t>
  </si>
  <si>
    <t>追光战靴</t>
  </si>
  <si>
    <t>5#1003</t>
  </si>
  <si>
    <t>5#1181</t>
  </si>
  <si>
    <t>乌木戒指</t>
  </si>
  <si>
    <t>2#136</t>
  </si>
  <si>
    <t>2#160</t>
  </si>
  <si>
    <t>陨铁戒指</t>
  </si>
  <si>
    <t>2#142</t>
  </si>
  <si>
    <t>2#168</t>
  </si>
  <si>
    <t>寒铜戒指</t>
  </si>
  <si>
    <t>2#149</t>
  </si>
  <si>
    <t>2#176</t>
  </si>
  <si>
    <t>秘钢戒指</t>
  </si>
  <si>
    <t>2#156</t>
  </si>
  <si>
    <t>2#184</t>
  </si>
  <si>
    <t>玄金戒指</t>
  </si>
  <si>
    <t>2#163</t>
  </si>
  <si>
    <t>2#192</t>
  </si>
  <si>
    <t>墨玉戒指</t>
  </si>
  <si>
    <t>2#170</t>
  </si>
  <si>
    <t>2#200</t>
  </si>
  <si>
    <t>飞羽戒指</t>
  </si>
  <si>
    <t>青烟戒指</t>
  </si>
  <si>
    <t>2#183</t>
  </si>
  <si>
    <t>追光戒指</t>
  </si>
  <si>
    <t>2#190</t>
  </si>
  <si>
    <t>2#224</t>
  </si>
  <si>
    <t>轻灵戒指</t>
  </si>
  <si>
    <t>2#197</t>
  </si>
  <si>
    <t>2#232</t>
  </si>
  <si>
    <t>杀戮戒指</t>
  </si>
  <si>
    <t>乌木腰带</t>
  </si>
  <si>
    <t>1#1088</t>
  </si>
  <si>
    <t>1#1280</t>
  </si>
  <si>
    <t>陨铁腰带</t>
  </si>
  <si>
    <t>1#1142</t>
  </si>
  <si>
    <t>1#1344</t>
  </si>
  <si>
    <t>寒铜腰带</t>
  </si>
  <si>
    <t>1#1196</t>
  </si>
  <si>
    <t>1#1408</t>
  </si>
  <si>
    <t>秘钢腰带</t>
  </si>
  <si>
    <t>1#1251</t>
  </si>
  <si>
    <t>1#1472</t>
  </si>
  <si>
    <t>玄金腰带</t>
  </si>
  <si>
    <t>1#1305</t>
  </si>
  <si>
    <t>1#1536</t>
  </si>
  <si>
    <t>墨玉腰带</t>
  </si>
  <si>
    <t>1#1360</t>
  </si>
  <si>
    <t>1#1600</t>
  </si>
  <si>
    <t>飞羽束带</t>
  </si>
  <si>
    <t>1#1414</t>
  </si>
  <si>
    <t>1#1664</t>
  </si>
  <si>
    <t>青烟束带</t>
  </si>
  <si>
    <t>1#1468</t>
  </si>
  <si>
    <t>1#1728</t>
  </si>
  <si>
    <t>追光束带</t>
  </si>
  <si>
    <t>1#1523</t>
  </si>
  <si>
    <t>1#1792</t>
  </si>
  <si>
    <t>轻灵束带</t>
  </si>
  <si>
    <t>1#1577</t>
  </si>
  <si>
    <t>1#1856</t>
  </si>
  <si>
    <t>杀戮束带</t>
  </si>
  <si>
    <t>1#1632</t>
  </si>
  <si>
    <t>1#1920</t>
  </si>
  <si>
    <t>折雪短杖</t>
  </si>
  <si>
    <t>2#704</t>
  </si>
  <si>
    <t>2#829</t>
  </si>
  <si>
    <t>碎土短杖</t>
  </si>
  <si>
    <t>2#747</t>
  </si>
  <si>
    <t>2#879</t>
  </si>
  <si>
    <t>叠云短杖</t>
  </si>
  <si>
    <t>2#763</t>
  </si>
  <si>
    <t>2#898</t>
  </si>
  <si>
    <t>藏雷短杖</t>
  </si>
  <si>
    <t>2#797</t>
  </si>
  <si>
    <t>2#938</t>
  </si>
  <si>
    <t>残雾短杖</t>
  </si>
  <si>
    <t>2#831</t>
  </si>
  <si>
    <t>2#978</t>
  </si>
  <si>
    <t>踏江短杖</t>
  </si>
  <si>
    <t>2#851</t>
  </si>
  <si>
    <t>2#1002</t>
  </si>
  <si>
    <t>悬河短杖</t>
  </si>
  <si>
    <t>2#893</t>
  </si>
  <si>
    <t>2#1051</t>
  </si>
  <si>
    <t>镜湖短杖</t>
  </si>
  <si>
    <t>2#935</t>
  </si>
  <si>
    <t>2#1101</t>
  </si>
  <si>
    <t>折雪短剑</t>
  </si>
  <si>
    <t>碎土短剑</t>
  </si>
  <si>
    <t>叠云长剑</t>
  </si>
  <si>
    <t>藏雷长剑</t>
  </si>
  <si>
    <t>残雾长剑</t>
  </si>
  <si>
    <t>踏江长剑</t>
  </si>
  <si>
    <t>悬河之刺</t>
  </si>
  <si>
    <t>镜湖之刺</t>
  </si>
  <si>
    <t>碎土战斧</t>
  </si>
  <si>
    <t>叠云战斧</t>
  </si>
  <si>
    <t>藏雷战斧</t>
  </si>
  <si>
    <t>残雾战戟</t>
  </si>
  <si>
    <t>踏江战戟</t>
  </si>
  <si>
    <t>悬河战戟</t>
  </si>
  <si>
    <t>镜湖战戟</t>
  </si>
  <si>
    <t>折雪之刃</t>
  </si>
  <si>
    <t>碎土之刃</t>
  </si>
  <si>
    <t>叠云之刃</t>
  </si>
  <si>
    <t>藏雷之刃</t>
  </si>
  <si>
    <t>残雾之刃</t>
  </si>
  <si>
    <t>踏江之刃</t>
  </si>
  <si>
    <t>悬河之刃</t>
  </si>
  <si>
    <t>镜湖之刃</t>
  </si>
  <si>
    <t>折雪法杖</t>
  </si>
  <si>
    <t>碎土法杖</t>
  </si>
  <si>
    <t>叠云法杖</t>
  </si>
  <si>
    <t>藏雷法杖</t>
  </si>
  <si>
    <t>残雾法杖</t>
  </si>
  <si>
    <t>踏江法杖</t>
  </si>
  <si>
    <t>悬河秘录</t>
  </si>
  <si>
    <t>镜湖秘录</t>
  </si>
  <si>
    <t>乘风战甲</t>
  </si>
  <si>
    <t>4#832</t>
  </si>
  <si>
    <t>4#979</t>
  </si>
  <si>
    <t>破空战甲</t>
  </si>
  <si>
    <t>4#1059</t>
  </si>
  <si>
    <t>4#1247</t>
  </si>
  <si>
    <t>洞察战甲</t>
  </si>
  <si>
    <t>3#832</t>
  </si>
  <si>
    <t>3#979</t>
  </si>
  <si>
    <t>3#946</t>
  </si>
  <si>
    <t>3#1113</t>
  </si>
  <si>
    <t>光羽战盔</t>
  </si>
  <si>
    <t>1#7471</t>
  </si>
  <si>
    <t>1#8790</t>
  </si>
  <si>
    <t>1#7892</t>
  </si>
  <si>
    <t>1#9285</t>
  </si>
  <si>
    <t>逐光战盔</t>
  </si>
  <si>
    <t>1#8313</t>
  </si>
  <si>
    <t>1#9780</t>
  </si>
  <si>
    <t>轻尘战盔</t>
  </si>
  <si>
    <t>1#8733</t>
  </si>
  <si>
    <t>1#10275</t>
  </si>
  <si>
    <t>洞察战盔</t>
  </si>
  <si>
    <t>1#9154</t>
  </si>
  <si>
    <t>1#10770</t>
  </si>
  <si>
    <t>屠戮战盔</t>
  </si>
  <si>
    <t>1#9575</t>
  </si>
  <si>
    <t>1#11265</t>
  </si>
  <si>
    <t>妖王战盔</t>
  </si>
  <si>
    <t>1#9996</t>
  </si>
  <si>
    <t>1#11760</t>
  </si>
  <si>
    <t>光羽战靴</t>
  </si>
  <si>
    <t>5#1314</t>
  </si>
  <si>
    <t>5#1547</t>
  </si>
  <si>
    <t>5#1388</t>
  </si>
  <si>
    <t>5#1634</t>
  </si>
  <si>
    <t>逐光战靴</t>
  </si>
  <si>
    <t>5#1462</t>
  </si>
  <si>
    <t>5#1721</t>
  </si>
  <si>
    <t>轻尘战靴</t>
  </si>
  <si>
    <t>5#1536</t>
  </si>
  <si>
    <t>5#1808</t>
  </si>
  <si>
    <t>洞察战靴</t>
  </si>
  <si>
    <t>5#1610</t>
  </si>
  <si>
    <t>5#1895</t>
  </si>
  <si>
    <t>屠戮战靴</t>
  </si>
  <si>
    <t>5#1684</t>
  </si>
  <si>
    <t>5#1982</t>
  </si>
  <si>
    <t>妖王战靴</t>
  </si>
  <si>
    <t>5#1758</t>
  </si>
  <si>
    <t>5#2069</t>
  </si>
  <si>
    <t>神行戒指</t>
  </si>
  <si>
    <t>乘风戒指</t>
  </si>
  <si>
    <t>2#234</t>
  </si>
  <si>
    <t>2#276</t>
  </si>
  <si>
    <t>光羽戒指</t>
  </si>
  <si>
    <t>2#248</t>
  </si>
  <si>
    <t>2#292</t>
  </si>
  <si>
    <t>破空戒指</t>
  </si>
  <si>
    <t>2#261</t>
  </si>
  <si>
    <t>2#308</t>
  </si>
  <si>
    <t>逐光戒指</t>
  </si>
  <si>
    <t>2#275</t>
  </si>
  <si>
    <t>2#324</t>
  </si>
  <si>
    <t>轻尘戒指</t>
  </si>
  <si>
    <t>洞察戒指</t>
  </si>
  <si>
    <t>2#302</t>
  </si>
  <si>
    <t>2#356</t>
  </si>
  <si>
    <t>屠戮戒指</t>
  </si>
  <si>
    <t>2#316</t>
  </si>
  <si>
    <t>2#372</t>
  </si>
  <si>
    <t>妖王戒指</t>
  </si>
  <si>
    <t>2#329</t>
  </si>
  <si>
    <t>2#388</t>
  </si>
  <si>
    <t>遗迹戒指</t>
  </si>
  <si>
    <t>天启戒指</t>
  </si>
  <si>
    <t>2#361</t>
  </si>
  <si>
    <t>2#425</t>
  </si>
  <si>
    <t>神行束带</t>
  </si>
  <si>
    <t>1#1768</t>
  </si>
  <si>
    <t>1#2080</t>
  </si>
  <si>
    <t>乘风束带</t>
  </si>
  <si>
    <t>1#1880</t>
  </si>
  <si>
    <t>1#2212</t>
  </si>
  <si>
    <t>光羽束带</t>
  </si>
  <si>
    <t>1#1992</t>
  </si>
  <si>
    <t>1#2344</t>
  </si>
  <si>
    <t>破空束带</t>
  </si>
  <si>
    <t>1#2104</t>
  </si>
  <si>
    <t>1#2476</t>
  </si>
  <si>
    <t>逐光束带</t>
  </si>
  <si>
    <t>1#2216</t>
  </si>
  <si>
    <t>1#2608</t>
  </si>
  <si>
    <t>轻尘束带</t>
  </si>
  <si>
    <t>1#2329</t>
  </si>
  <si>
    <t>1#2740</t>
  </si>
  <si>
    <t>洞察束带</t>
  </si>
  <si>
    <t>1#2441</t>
  </si>
  <si>
    <t>1#2872</t>
  </si>
  <si>
    <t>屠戮束带</t>
  </si>
  <si>
    <t>1#2553</t>
  </si>
  <si>
    <t>1#3004</t>
  </si>
  <si>
    <t>妖王腰带</t>
  </si>
  <si>
    <t>1#2665</t>
  </si>
  <si>
    <t>1#3136</t>
  </si>
  <si>
    <t>遗迹腰带</t>
  </si>
  <si>
    <t>1#2777</t>
  </si>
  <si>
    <t>1#3268</t>
  </si>
  <si>
    <t>天启束带</t>
  </si>
  <si>
    <t>1#2890</t>
  </si>
  <si>
    <t>1#3401</t>
  </si>
  <si>
    <t>斩尘神杖</t>
  </si>
  <si>
    <t>凝墨神杖</t>
  </si>
  <si>
    <t>2#1254</t>
  </si>
  <si>
    <t>2#1476</t>
  </si>
  <si>
    <t>碎弦神杖</t>
  </si>
  <si>
    <t>2#1285</t>
  </si>
  <si>
    <t>2#1512</t>
  </si>
  <si>
    <t>星落神杖</t>
  </si>
  <si>
    <t>2#1315</t>
  </si>
  <si>
    <t>2#1548</t>
  </si>
  <si>
    <t>月耀神杖</t>
  </si>
  <si>
    <t>2#1377</t>
  </si>
  <si>
    <t>2#1620</t>
  </si>
  <si>
    <t>赤阳神杖</t>
  </si>
  <si>
    <t>2#1438</t>
  </si>
  <si>
    <t>2#1692</t>
  </si>
  <si>
    <t>神华神杖</t>
  </si>
  <si>
    <t>2#1499</t>
  </si>
  <si>
    <t>2#1764</t>
  </si>
  <si>
    <t>弹指神杖</t>
  </si>
  <si>
    <t>2#1560</t>
  </si>
  <si>
    <t>刹那神杖</t>
  </si>
  <si>
    <t>2#1468</t>
  </si>
  <si>
    <t>2#1728</t>
  </si>
  <si>
    <t>一念神杖</t>
  </si>
  <si>
    <t>2#1509</t>
  </si>
  <si>
    <t>2#1776</t>
  </si>
  <si>
    <t>须臾神杖</t>
  </si>
  <si>
    <t>2#1550</t>
  </si>
  <si>
    <t>2#1824</t>
  </si>
  <si>
    <t>劫火神杖</t>
  </si>
  <si>
    <t>2#1591</t>
  </si>
  <si>
    <t>2#1872</t>
  </si>
  <si>
    <t>破锋神杖</t>
  </si>
  <si>
    <t>2#1621</t>
  </si>
  <si>
    <t>2#1908</t>
  </si>
  <si>
    <t>寂灭神杖</t>
  </si>
  <si>
    <t>2#1662</t>
  </si>
  <si>
    <t>2#1956</t>
  </si>
  <si>
    <t>太玄神杖</t>
  </si>
  <si>
    <t>2#1703</t>
  </si>
  <si>
    <t>2#2004</t>
  </si>
  <si>
    <t>斩尘神剑</t>
  </si>
  <si>
    <t>凝墨神剑</t>
  </si>
  <si>
    <t>碎弦神剑</t>
  </si>
  <si>
    <t>星落神剑</t>
  </si>
  <si>
    <t>月耀神刺</t>
  </si>
  <si>
    <t>赤阳神刺</t>
  </si>
  <si>
    <t>神华神刺</t>
  </si>
  <si>
    <t>刹那神刺</t>
  </si>
  <si>
    <t>一念神刺</t>
  </si>
  <si>
    <t>须臾神刺</t>
  </si>
  <si>
    <t>劫火神刺</t>
  </si>
  <si>
    <t>破锋神刺</t>
  </si>
  <si>
    <t>寂灭神刺</t>
  </si>
  <si>
    <t>太玄神刺</t>
  </si>
  <si>
    <t>星落神戟</t>
  </si>
  <si>
    <t>月耀神戟</t>
  </si>
  <si>
    <t>赤阳神戟</t>
  </si>
  <si>
    <t>神华神戟</t>
  </si>
  <si>
    <t>弹指神矛</t>
  </si>
  <si>
    <t>刹那神矛</t>
  </si>
  <si>
    <t>一念神矛</t>
  </si>
  <si>
    <t>须臾神矛</t>
  </si>
  <si>
    <t>破锋神戟</t>
  </si>
  <si>
    <t>寂灭神戟</t>
  </si>
  <si>
    <t>太玄神戟</t>
  </si>
  <si>
    <t>斩尘古剑</t>
  </si>
  <si>
    <t>凝墨古剑</t>
  </si>
  <si>
    <t>碎弦古剑</t>
  </si>
  <si>
    <t>星落古剑</t>
  </si>
  <si>
    <t>月耀古剑</t>
  </si>
  <si>
    <t>赤阳古剑</t>
  </si>
  <si>
    <t>神华古剑</t>
  </si>
  <si>
    <t>弹指古剑</t>
  </si>
  <si>
    <t>刹那古剑</t>
  </si>
  <si>
    <t>一念古剑</t>
  </si>
  <si>
    <t>须臾古剑</t>
  </si>
  <si>
    <t>劫火古剑</t>
  </si>
  <si>
    <t>破锋古剑</t>
  </si>
  <si>
    <t>寂灭古剑</t>
  </si>
  <si>
    <t>太玄古剑</t>
  </si>
  <si>
    <t>斩尘尺</t>
  </si>
  <si>
    <t>凝墨瓶</t>
  </si>
  <si>
    <t>碎弦琴</t>
  </si>
  <si>
    <t>星落圣典</t>
  </si>
  <si>
    <t>月耀圣典</t>
  </si>
  <si>
    <t>赤阳圣典</t>
  </si>
  <si>
    <t>神华宝录</t>
  </si>
  <si>
    <t>弹指宝录</t>
  </si>
  <si>
    <t>刹那宝录</t>
  </si>
  <si>
    <t>一念宝录</t>
  </si>
  <si>
    <t>须臾宝录</t>
  </si>
  <si>
    <t>劫火宝录</t>
  </si>
  <si>
    <t>破锋宝录</t>
  </si>
  <si>
    <t>寂灭宝录</t>
  </si>
  <si>
    <t>太玄宝录</t>
  </si>
  <si>
    <t>合成</t>
  </si>
  <si>
    <t>3#1768</t>
  </si>
  <si>
    <t>3#2080</t>
  </si>
  <si>
    <t>无垠罩衣</t>
  </si>
  <si>
    <t>3#1878</t>
  </si>
  <si>
    <t>玄冥战甲</t>
  </si>
  <si>
    <t>4#1657</t>
  </si>
  <si>
    <t>4#1950</t>
  </si>
  <si>
    <t>千霄战甲</t>
  </si>
  <si>
    <t>4#1768</t>
  </si>
  <si>
    <t>4#2080</t>
  </si>
  <si>
    <t>麒麟战甲</t>
  </si>
  <si>
    <t>4#1878</t>
  </si>
  <si>
    <t>九霄华裳</t>
  </si>
  <si>
    <t>螭吻战盔</t>
  </si>
  <si>
    <t>1#13113</t>
  </si>
  <si>
    <t>1#15428</t>
  </si>
  <si>
    <t>白虎神盔</t>
  </si>
  <si>
    <t>1#13550</t>
  </si>
  <si>
    <t>1#15942</t>
  </si>
  <si>
    <t>青萍头冠</t>
  </si>
  <si>
    <t>1#13987</t>
  </si>
  <si>
    <t>1#16456</t>
  </si>
  <si>
    <t>若水罩帽</t>
  </si>
  <si>
    <t>1#14424</t>
  </si>
  <si>
    <t>1#16970</t>
  </si>
  <si>
    <t>阎罗冠冕</t>
  </si>
  <si>
    <t>1#14861</t>
  </si>
  <si>
    <t>1#17484</t>
  </si>
  <si>
    <t>神霄战盔</t>
  </si>
  <si>
    <t>1#15298</t>
  </si>
  <si>
    <t>1#17998</t>
  </si>
  <si>
    <t>涅槃羽冠</t>
  </si>
  <si>
    <t>1#15735</t>
  </si>
  <si>
    <t>1#18512</t>
  </si>
  <si>
    <t>盘龙战盔</t>
  </si>
  <si>
    <t>1#16172</t>
  </si>
  <si>
    <t>1#19026</t>
  </si>
  <si>
    <t>玄冥战盔</t>
  </si>
  <si>
    <t>1#16609</t>
  </si>
  <si>
    <t>1#19540</t>
  </si>
  <si>
    <t>千霄战盔</t>
  </si>
  <si>
    <t>1#17045</t>
  </si>
  <si>
    <t>1#20054</t>
  </si>
  <si>
    <t>霸下战靴</t>
  </si>
  <si>
    <t>5#2306</t>
  </si>
  <si>
    <t>5#2714</t>
  </si>
  <si>
    <t>青龙神靴</t>
  </si>
  <si>
    <t>5#2383</t>
  </si>
  <si>
    <t>5#2804</t>
  </si>
  <si>
    <t>踏雪丝履</t>
  </si>
  <si>
    <t>5#2459</t>
  </si>
  <si>
    <t>5#2894</t>
  </si>
  <si>
    <t>潋滟轻履</t>
  </si>
  <si>
    <t>5#2536</t>
  </si>
  <si>
    <t>5#2984</t>
  </si>
  <si>
    <t>深渊战靴</t>
  </si>
  <si>
    <t>5#2612</t>
  </si>
  <si>
    <t>5#3074</t>
  </si>
  <si>
    <t>九幽战靴</t>
  </si>
  <si>
    <t>5#2689</t>
  </si>
  <si>
    <t>5#3164</t>
  </si>
  <si>
    <t>往生羽鞋</t>
  </si>
  <si>
    <t>5#2765</t>
  </si>
  <si>
    <t>5#3254</t>
  </si>
  <si>
    <t>盘龙战靴</t>
  </si>
  <si>
    <t>5#2842</t>
  </si>
  <si>
    <t>5#3344</t>
  </si>
  <si>
    <t>玄冥战靴</t>
  </si>
  <si>
    <t>5#2918</t>
  </si>
  <si>
    <t>5#3434</t>
  </si>
  <si>
    <t>千霄战靴</t>
  </si>
  <si>
    <t>5#2995</t>
  </si>
  <si>
    <t>5#3524</t>
  </si>
  <si>
    <t>瑞兽戒指</t>
  </si>
  <si>
    <t>神兽戒指</t>
  </si>
  <si>
    <t>2#497</t>
  </si>
  <si>
    <t>狴犴戒指</t>
  </si>
  <si>
    <t>2#436</t>
  </si>
  <si>
    <t>2#514</t>
  </si>
  <si>
    <t>四象戒指</t>
  </si>
  <si>
    <t>2#451</t>
  </si>
  <si>
    <t>2#531</t>
  </si>
  <si>
    <t>摘星戒指</t>
  </si>
  <si>
    <t>2#465</t>
  </si>
  <si>
    <t>2#548</t>
  </si>
  <si>
    <t>若水戒指</t>
  </si>
  <si>
    <t>2#565</t>
  </si>
  <si>
    <t>阎魔戒指</t>
  </si>
  <si>
    <t>2#494</t>
  </si>
  <si>
    <t>2#582</t>
  </si>
  <si>
    <t>诀别戒指</t>
  </si>
  <si>
    <t>2#509</t>
  </si>
  <si>
    <t>2#599</t>
  </si>
  <si>
    <t>预兆戒指</t>
  </si>
  <si>
    <t>2#523</t>
  </si>
  <si>
    <t>2#616</t>
  </si>
  <si>
    <t>盘龙戒指</t>
  </si>
  <si>
    <t>2#538</t>
  </si>
  <si>
    <t>2#633</t>
  </si>
  <si>
    <t>玄冥戒指</t>
  </si>
  <si>
    <t>2#552</t>
  </si>
  <si>
    <t>2#650</t>
  </si>
  <si>
    <t>千霄戒指</t>
  </si>
  <si>
    <t>2#566</t>
  </si>
  <si>
    <t>2#667</t>
  </si>
  <si>
    <t>空蝉束带</t>
  </si>
  <si>
    <t>1#3264</t>
  </si>
  <si>
    <t>1#3840</t>
  </si>
  <si>
    <t>鲲鹏羽带</t>
  </si>
  <si>
    <t>1#3380</t>
  </si>
  <si>
    <t>1#3977</t>
  </si>
  <si>
    <t>睚眦战扣</t>
  </si>
  <si>
    <t>1#3496</t>
  </si>
  <si>
    <t>1#4114</t>
  </si>
  <si>
    <t>玄武神扣</t>
  </si>
  <si>
    <t>1#3613</t>
  </si>
  <si>
    <t>1#4251</t>
  </si>
  <si>
    <t>獬豸束带</t>
  </si>
  <si>
    <t>1#3729</t>
  </si>
  <si>
    <t>1#4388</t>
  </si>
  <si>
    <t>流泉束带</t>
  </si>
  <si>
    <t>1#3846</t>
  </si>
  <si>
    <t>1#4525</t>
  </si>
  <si>
    <t>六道束带</t>
  </si>
  <si>
    <t>1#3962</t>
  </si>
  <si>
    <t>1#4662</t>
  </si>
  <si>
    <t>黄泉扣带</t>
  </si>
  <si>
    <t>1#4079</t>
  </si>
  <si>
    <t>1#4799</t>
  </si>
  <si>
    <t>神蜕束带</t>
  </si>
  <si>
    <t>1#4195</t>
  </si>
  <si>
    <t>1#4936</t>
  </si>
  <si>
    <t>盘龙束带</t>
  </si>
  <si>
    <t>1#4312</t>
  </si>
  <si>
    <t>1#5073</t>
  </si>
  <si>
    <t>玄冥束带</t>
  </si>
  <si>
    <t>1#4428</t>
  </si>
  <si>
    <t>1#5210</t>
  </si>
  <si>
    <t>千霄束带</t>
  </si>
  <si>
    <t>1#4544</t>
  </si>
  <si>
    <t>1#5347</t>
  </si>
  <si>
    <t>工坊合成垃圾</t>
  </si>
  <si>
    <t>蓝图装备</t>
  </si>
  <si>
    <t>战斗中，增加10%攻击力。</t>
  </si>
  <si>
    <t>战斗中，增加5%暴击率。</t>
  </si>
  <si>
    <t>战斗中，增加10%最大生命值。</t>
  </si>
  <si>
    <t>战斗中，增加10%伤害减免。</t>
  </si>
  <si>
    <t>战斗中，增加10%伤害。</t>
  </si>
  <si>
    <t>战斗中，增加634点速度。</t>
  </si>
  <si>
    <t>光羽战甲</t>
  </si>
  <si>
    <t>4#946</t>
  </si>
  <si>
    <t>4#1113</t>
  </si>
  <si>
    <t>死亡时，立即回复己方全体40%攻击力的血量。</t>
  </si>
  <si>
    <t>妖王战甲</t>
  </si>
  <si>
    <t>3#1059</t>
  </si>
  <si>
    <t>3#1247</t>
  </si>
  <si>
    <t>进入战斗后，每1秒回复200生命。</t>
  </si>
  <si>
    <t>朱雀神甲</t>
  </si>
  <si>
    <t>3#1657</t>
  </si>
  <si>
    <t>3#1950</t>
  </si>
  <si>
    <t>大区间装备</t>
  </si>
  <si>
    <t>改动后</t>
  </si>
  <si>
    <t>主属性重新分段</t>
  </si>
  <si>
    <t>装备数量</t>
  </si>
  <si>
    <t>副属性重新分段</t>
  </si>
  <si>
    <t>绿2</t>
  </si>
  <si>
    <t>蓝3</t>
  </si>
  <si>
    <t>紫4</t>
  </si>
  <si>
    <t>橙5</t>
  </si>
  <si>
    <t>合计</t>
  </si>
  <si>
    <t>低级</t>
  </si>
  <si>
    <t>重铸50级基础</t>
  </si>
  <si>
    <t>重铸后</t>
  </si>
  <si>
    <t>3#1382</t>
  </si>
  <si>
    <t>中级</t>
  </si>
  <si>
    <t>4#1382</t>
  </si>
  <si>
    <t>暴伤</t>
  </si>
  <si>
    <t>属性攻击</t>
  </si>
  <si>
    <t>5#293</t>
  </si>
  <si>
    <t>5#480</t>
  </si>
  <si>
    <t>5#560</t>
  </si>
  <si>
    <t>5#840</t>
  </si>
  <si>
    <t>属性抗性</t>
  </si>
  <si>
    <t>抗暴率</t>
  </si>
  <si>
    <t>紫高</t>
  </si>
  <si>
    <t>紫低</t>
  </si>
  <si>
    <t>紫中</t>
  </si>
  <si>
    <t>最终</t>
  </si>
  <si>
    <t>橙下</t>
  </si>
  <si>
    <t>橙中</t>
  </si>
  <si>
    <t>橙高</t>
  </si>
  <si>
    <t>中上</t>
  </si>
  <si>
    <t>紫下</t>
  </si>
  <si>
    <t>紫上</t>
  </si>
  <si>
    <t>橙上</t>
  </si>
  <si>
    <t>基础模板</t>
  </si>
  <si>
    <t>甲</t>
  </si>
  <si>
    <t>生命百分比</t>
  </si>
  <si>
    <t>盔</t>
  </si>
  <si>
    <t>火焰伤害</t>
  </si>
  <si>
    <t>狂风伤害</t>
  </si>
  <si>
    <t>攻击百分比</t>
  </si>
  <si>
    <t>碧水伤害</t>
  </si>
  <si>
    <t>带</t>
  </si>
  <si>
    <t>伤害加成</t>
  </si>
  <si>
    <t>大地伤害</t>
  </si>
  <si>
    <t>治疗</t>
  </si>
  <si>
    <t>神圣伤害</t>
  </si>
  <si>
    <t>受治疗</t>
  </si>
  <si>
    <t>黑暗伤害</t>
  </si>
  <si>
    <t>伤害减免</t>
  </si>
  <si>
    <t>铠甲</t>
  </si>
  <si>
    <t>戒指</t>
  </si>
  <si>
    <t>腰带</t>
  </si>
  <si>
    <t>火焰抗性</t>
  </si>
  <si>
    <t>狂风抗性</t>
  </si>
  <si>
    <t>碧水抗性</t>
  </si>
  <si>
    <t>大地抗性</t>
  </si>
  <si>
    <t>神圣抗性</t>
  </si>
  <si>
    <t>黑暗抗性</t>
  </si>
  <si>
    <t>低</t>
  </si>
  <si>
    <t>护甲百分比</t>
  </si>
  <si>
    <t>中</t>
  </si>
  <si>
    <t>魔抗百分比</t>
  </si>
  <si>
    <t>高</t>
  </si>
  <si>
    <t>速度百分比</t>
  </si>
  <si>
    <t>上</t>
  </si>
  <si>
    <t>低下</t>
  </si>
  <si>
    <t>低上</t>
  </si>
  <si>
    <t>中下</t>
  </si>
  <si>
    <t>高下</t>
  </si>
  <si>
    <t>高上</t>
  </si>
  <si>
    <t>56#500</t>
    <phoneticPr fontId="27" type="noConversion"/>
  </si>
  <si>
    <t>60#800</t>
    <phoneticPr fontId="27" type="noConversion"/>
  </si>
  <si>
    <t>55#800</t>
    <phoneticPr fontId="27" type="noConversion"/>
  </si>
  <si>
    <t>51#500</t>
    <phoneticPr fontId="27" type="noConversion"/>
  </si>
  <si>
    <t>52#500</t>
    <phoneticPr fontId="27" type="noConversion"/>
  </si>
  <si>
    <t>51#1200</t>
    <phoneticPr fontId="27" type="noConversion"/>
  </si>
  <si>
    <t>60#2000</t>
    <phoneticPr fontId="27" type="noConversion"/>
  </si>
  <si>
    <t>56#1200</t>
    <phoneticPr fontId="27" type="noConversion"/>
  </si>
  <si>
    <t>52#1200</t>
    <phoneticPr fontId="27" type="noConversion"/>
  </si>
  <si>
    <t>55#2000</t>
    <phoneticPr fontId="27" type="noConversion"/>
  </si>
  <si>
    <t>51#1800</t>
    <phoneticPr fontId="27" type="noConversion"/>
  </si>
  <si>
    <t>52#1800</t>
    <phoneticPr fontId="27" type="noConversion"/>
  </si>
  <si>
    <t>mut,int#int,1</t>
    <phoneticPr fontId="27" type="noConversion"/>
  </si>
  <si>
    <t>1000004#1000060#1000062</t>
    <phoneticPr fontId="27" type="noConversion"/>
  </si>
  <si>
    <t>1000023#1000061#1000063</t>
    <phoneticPr fontId="27" type="noConversion"/>
  </si>
  <si>
    <t>罗刹魂印</t>
  </si>
  <si>
    <t>巨灵神魂印</t>
  </si>
  <si>
    <t>蚩尤魂印</t>
  </si>
  <si>
    <t>混世魔王魂印</t>
  </si>
  <si>
    <t>金翅大鹏魂印</t>
  </si>
  <si>
    <t>伏羲魂印</t>
  </si>
  <si>
    <t>精卫魂印</t>
  </si>
  <si>
    <t>燃灯魂印</t>
  </si>
  <si>
    <t>孙悟空魂印</t>
  </si>
  <si>
    <t>猪八戒魂印</t>
  </si>
  <si>
    <t>妲己魂印</t>
  </si>
  <si>
    <t>火烧连城魂印</t>
  </si>
  <si>
    <t>破邪怒斩魂印</t>
  </si>
  <si>
    <t>哪吒魂印</t>
  </si>
  <si>
    <t>失心暴怒魂印</t>
  </si>
  <si>
    <t>起死回生魂印</t>
  </si>
  <si>
    <t>破军魂印</t>
  </si>
  <si>
    <t>辟邪守护魂印</t>
  </si>
  <si>
    <t>破阵穿心魂印</t>
  </si>
  <si>
    <t>斩妖净气魂印</t>
  </si>
  <si>
    <t>除妖斩魔魂印</t>
  </si>
  <si>
    <t>灵气护体魂印</t>
  </si>
  <si>
    <t>灭魂一击魂印</t>
  </si>
  <si>
    <t>阴阳调和魂印</t>
  </si>
  <si>
    <t>气运在握魂印</t>
  </si>
  <si>
    <t>申公豹魂印</t>
  </si>
  <si>
    <t>九天玄女魂印</t>
  </si>
  <si>
    <t>敖丙魂印</t>
  </si>
  <si>
    <t>义结金兰魂印</t>
  </si>
  <si>
    <t>战力评分</t>
    <phoneticPr fontId="27" type="noConversion"/>
  </si>
  <si>
    <t>嫦娥魂印</t>
  </si>
  <si>
    <t>普贤菩萨魂印</t>
  </si>
  <si>
    <t>百花仙子魂印</t>
  </si>
  <si>
    <t>唐僧魂印</t>
  </si>
  <si>
    <t>降龙罗汉魂印</t>
  </si>
  <si>
    <t>孔雀明王魂印</t>
  </si>
  <si>
    <t>月光菩萨魂印</t>
  </si>
  <si>
    <t>龙吉公主魂印</t>
  </si>
  <si>
    <t>娥皇魂印</t>
  </si>
  <si>
    <t>通天教主魂印</t>
  </si>
  <si>
    <t>夜叉魂印</t>
  </si>
  <si>
    <t>帝释天魂印</t>
  </si>
  <si>
    <t>姑获鸟魂印</t>
  </si>
  <si>
    <t>青鸟传信魂印</t>
  </si>
  <si>
    <t>2#3180</t>
    <phoneticPr fontId="27" type="noConversion"/>
  </si>
  <si>
    <t>2#4890</t>
    <phoneticPr fontId="27" type="noConversion"/>
  </si>
  <si>
    <t>2#7410</t>
    <phoneticPr fontId="27" type="noConversion"/>
  </si>
  <si>
    <t>2#11070</t>
    <phoneticPr fontId="27" type="noConversion"/>
  </si>
  <si>
    <t>2#16380</t>
    <phoneticPr fontId="27" type="noConversion"/>
  </si>
  <si>
    <t>2#24000</t>
    <phoneticPr fontId="27" type="noConversion"/>
  </si>
  <si>
    <t>3#1060</t>
    <phoneticPr fontId="27" type="noConversion"/>
  </si>
  <si>
    <t>3#1630</t>
    <phoneticPr fontId="27" type="noConversion"/>
  </si>
  <si>
    <t>3#2470</t>
    <phoneticPr fontId="27" type="noConversion"/>
  </si>
  <si>
    <t>3#5460</t>
    <phoneticPr fontId="27" type="noConversion"/>
  </si>
  <si>
    <t>3#3690</t>
    <phoneticPr fontId="27" type="noConversion"/>
  </si>
  <si>
    <t>4#1060</t>
  </si>
  <si>
    <t>4#1630</t>
  </si>
  <si>
    <t>4#2470</t>
  </si>
  <si>
    <t>4#3690</t>
  </si>
  <si>
    <t>4#5460</t>
  </si>
  <si>
    <t>1#13600</t>
    <phoneticPr fontId="27" type="noConversion"/>
  </si>
  <si>
    <t>1#21200</t>
    <phoneticPr fontId="27" type="noConversion"/>
  </si>
  <si>
    <t>1#32600</t>
    <phoneticPr fontId="27" type="noConversion"/>
  </si>
  <si>
    <t>1#49400</t>
    <phoneticPr fontId="27" type="noConversion"/>
  </si>
  <si>
    <t>1#73800</t>
    <phoneticPr fontId="27" type="noConversion"/>
  </si>
  <si>
    <t>1#109200</t>
    <phoneticPr fontId="27" type="noConversion"/>
  </si>
  <si>
    <t>赤阳战甲</t>
    <phoneticPr fontId="27" type="noConversion"/>
  </si>
  <si>
    <t>3#8000</t>
    <phoneticPr fontId="27" type="noConversion"/>
  </si>
  <si>
    <t>昊天战盔</t>
    <phoneticPr fontId="27" type="noConversion"/>
  </si>
  <si>
    <t>昊天战靴</t>
    <phoneticPr fontId="27" type="noConversion"/>
  </si>
  <si>
    <t>4#8000</t>
    <phoneticPr fontId="27" type="noConversion"/>
  </si>
  <si>
    <t>1#160000</t>
    <phoneticPr fontId="27" type="noConversion"/>
  </si>
  <si>
    <t>2#7410|55#200</t>
    <phoneticPr fontId="27" type="noConversion"/>
  </si>
  <si>
    <t>2#11070|55#400</t>
    <phoneticPr fontId="27" type="noConversion"/>
  </si>
  <si>
    <t>2#16380|55#800</t>
    <phoneticPr fontId="27" type="noConversion"/>
  </si>
  <si>
    <t>2#24000|55#1600</t>
    <phoneticPr fontId="27" type="noConversion"/>
  </si>
  <si>
    <t>3#2470|60#200</t>
    <phoneticPr fontId="27" type="noConversion"/>
  </si>
  <si>
    <t>3#3690|60#400</t>
    <phoneticPr fontId="27" type="noConversion"/>
  </si>
  <si>
    <t>3#5460|60#800</t>
    <phoneticPr fontId="27" type="noConversion"/>
  </si>
  <si>
    <t>3#8000|60#1600</t>
    <phoneticPr fontId="27" type="noConversion"/>
  </si>
  <si>
    <t>4#2470|53#200</t>
    <phoneticPr fontId="27" type="noConversion"/>
  </si>
  <si>
    <t>4#3690|53#400</t>
    <phoneticPr fontId="27" type="noConversion"/>
  </si>
  <si>
    <t>4#5460|53#800</t>
    <phoneticPr fontId="27" type="noConversion"/>
  </si>
  <si>
    <t>1#160000|54#1600</t>
    <phoneticPr fontId="27" type="noConversion"/>
  </si>
  <si>
    <t>1#49400|54#200</t>
    <phoneticPr fontId="27" type="noConversion"/>
  </si>
  <si>
    <t>1#73800|54#400</t>
    <phoneticPr fontId="27" type="noConversion"/>
  </si>
  <si>
    <t>1#109200|54#800</t>
    <phoneticPr fontId="27" type="noConversion"/>
  </si>
  <si>
    <t>4#8000|53#1600</t>
    <phoneticPr fontId="27" type="noConversion"/>
  </si>
  <si>
    <t>10015#10017#10035</t>
    <phoneticPr fontId="27" type="noConversion"/>
  </si>
  <si>
    <t>10029#10025#10020</t>
    <phoneticPr fontId="27" type="noConversion"/>
  </si>
  <si>
    <t>Describe</t>
    <phoneticPr fontId="27" type="noConversion"/>
  </si>
  <si>
    <t>string</t>
    <phoneticPr fontId="27" type="noConversion"/>
  </si>
  <si>
    <t>适用英雄描述%s代表</t>
    <phoneticPr fontId="27" type="noConversion"/>
  </si>
  <si>
    <t>Parameter</t>
    <phoneticPr fontId="27" type="noConversion"/>
  </si>
  <si>
    <t>mut,string#string,2</t>
    <phoneticPr fontId="27" type="noConversion"/>
  </si>
  <si>
    <t>英雄效果参数#英雄效果参数|英雄效果参数#英雄次效果参数
为0时只显示describe列</t>
    <phoneticPr fontId="27" type="noConversion"/>
  </si>
  <si>
    <t>适用全部神将</t>
    <phoneticPr fontId="27" type="noConversion"/>
  </si>
  <si>
    <t>击杀目标回复自身%s点怒气</t>
    <phoneticPr fontId="27" type="noConversion"/>
  </si>
  <si>
    <t>1|1|1|1|1|1|1|1|1|1|1|1|1|1|1|1|1|1|1|1|1|1|1|1|1|1|1|1|1|1|1|1|1|1|1|1|1|1|1|1|1|1|1|1|1|1|1|1</t>
  </si>
  <si>
    <t>10008#10045#10033#10043</t>
    <phoneticPr fontId="27" type="noConversion"/>
  </si>
  <si>
    <t>%s单体目标时额外降低目标%s点怒气</t>
    <phoneticPr fontId="27" type="noConversion"/>
  </si>
  <si>
    <t>攻击#1|普通攻击#1|普通攻击#1|普通攻击#1|技能攻击#1|技能攻击#1</t>
    <phoneticPr fontId="27" type="noConversion"/>
  </si>
  <si>
    <t>10041#10038</t>
    <phoneticPr fontId="27" type="noConversion"/>
  </si>
  <si>
    <t>释放技能造成的%s附加封疗效果</t>
    <phoneticPr fontId="27" type="noConversion"/>
  </si>
  <si>
    <t>中毒|中毒</t>
    <phoneticPr fontId="27" type="noConversion"/>
  </si>
  <si>
    <t>中毒状态额外增加%s回合</t>
    <phoneticPr fontId="27" type="noConversion"/>
  </si>
  <si>
    <t>1|1</t>
    <phoneticPr fontId="27" type="noConversion"/>
  </si>
  <si>
    <t>攻击纵排目标降低其%s点怒气</t>
    <phoneticPr fontId="27" type="noConversion"/>
  </si>
  <si>
    <t>1|1|1</t>
    <phoneticPr fontId="27" type="noConversion"/>
  </si>
  <si>
    <t>无敌#无敌吸血盾|无敌#无敌吸血盾|无敌#无敌吸血盾</t>
    <phoneticPr fontId="27" type="noConversion"/>
  </si>
  <si>
    <t>所有攻击优先攻击当前敌方生命最%s的神将</t>
    <phoneticPr fontId="27" type="noConversion"/>
  </si>
  <si>
    <t>低|低|低</t>
    <phoneticPr fontId="27" type="noConversion"/>
  </si>
  <si>
    <t>灼烧状态额外增加%s回合</t>
    <phoneticPr fontId="27" type="noConversion"/>
  </si>
  <si>
    <t>被灼烧的神将无法获得%s和%s效果</t>
    <phoneticPr fontId="27" type="noConversion"/>
  </si>
  <si>
    <t>技能直接击杀敌方目标时，获得目标剩余的所有怒气（%s神将佩戴）</t>
    <phoneticPr fontId="27" type="noConversion"/>
  </si>
  <si>
    <t>输出|输出|输出|输出|输出|输出|输出|输出|输出|输出|输出|输出|输出|输出|输出|输出|输出|输出|输出|输出|输出|输出|输出|输出|</t>
    <phoneticPr fontId="27" type="noConversion"/>
  </si>
  <si>
    <t>10011#10008#10002#10006#10003#10005#10020#10044#10031#10028#10045#10085#10023#10022#10010#10089#10033#10015#10012#10034#10039#10029#10030#10086#10001#10014#10016#10009#10021#10017#10087#10046#10032#10035#10036#10040#10088#10026#10019#10042#10043#10013#10041#10025#10037#10027#10038#10090</t>
    <phoneticPr fontId="27" type="noConversion"/>
  </si>
  <si>
    <t>10020#10022#10029#10030#10021#10036#10088#10037</t>
    <phoneticPr fontId="27" type="noConversion"/>
  </si>
  <si>
    <t>10014#10087#10046</t>
    <phoneticPr fontId="27" type="noConversion"/>
  </si>
  <si>
    <t>10002#10044#10031#10085#10023#10012#10034#10039#10086#10001#10032#10040#10041#10038#10090</t>
    <phoneticPr fontId="27" type="noConversion"/>
  </si>
  <si>
    <t>10011#10002#10044#10031#10028#10085#10023#10015#10012#10034#10039#10086#10001#10017#10032#10035#10040#10026#10041#10038#10025#10090</t>
    <phoneticPr fontId="27" type="noConversion"/>
  </si>
  <si>
    <t>沉默概率增加%s%%</t>
    <phoneticPr fontId="27" type="noConversion"/>
  </si>
  <si>
    <t>反伤比例增加%s%%</t>
    <phoneticPr fontId="27" type="noConversion"/>
  </si>
  <si>
    <t>技能直接伤害转化为生命治疗当前生命最少的神将的比例提升%s%%</t>
    <phoneticPr fontId="27" type="noConversion"/>
  </si>
  <si>
    <t>技能对己方生命最少神将造成治疗效果额外提升治疗神将自身攻击的%s%%</t>
    <phoneticPr fontId="27" type="noConversion"/>
  </si>
  <si>
    <t>减伤盾减伤效果增加%s%%</t>
    <phoneticPr fontId="27" type="noConversion"/>
  </si>
  <si>
    <t>眩晕概率增加%s%%</t>
    <phoneticPr fontId="27" type="noConversion"/>
  </si>
  <si>
    <t>麻痹概率增加%s%%</t>
    <phoneticPr fontId="27" type="noConversion"/>
  </si>
  <si>
    <t>技能的治疗效果提升%s%%，同时为技能目标附加%s个免伤盾。受到直接伤害降低%s%%持续%s回合。</t>
    <phoneticPr fontId="27" type="noConversion"/>
  </si>
  <si>
    <t>普通攻击附加灼烧的概率增加%s%%，技能附加灼烧的概率增加%s%%。</t>
    <phoneticPr fontId="27" type="noConversion"/>
  </si>
  <si>
    <t>造成的中毒伤害的%s%%转化为生命治疗自己</t>
    <phoneticPr fontId="27" type="noConversion"/>
  </si>
  <si>
    <t>技能附加中毒的概率增加%s%%</t>
    <phoneticPr fontId="27" type="noConversion"/>
  </si>
  <si>
    <t>中毒伤害增加%s%%</t>
    <phoneticPr fontId="27" type="noConversion"/>
  </si>
  <si>
    <t>直接伤害击杀目标后追加%s次技能，对敌方单体造成%s%%物理伤害。（追击技能不消耗怒气，不触发任何特性）</t>
    <phoneticPr fontId="27" type="noConversion"/>
  </si>
  <si>
    <t>技能对己方生命最少的%s名神将造成治疗效果额外提升治疗神将自身攻击的%s%%</t>
    <phoneticPr fontId="27" type="noConversion"/>
  </si>
  <si>
    <t>普攻有%s%%概率清除目标无敌，技能有%s%%概率清除目标无敌。</t>
    <phoneticPr fontId="27" type="noConversion"/>
  </si>
  <si>
    <t>我方纵排、前排、后排输出神将对敌方造成伤害如被分摊其分摊比降低%s%%</t>
    <phoneticPr fontId="27" type="noConversion"/>
  </si>
  <si>
    <t>每回合最多受到自身生命上限%s%%的伤害</t>
    <phoneticPr fontId="27" type="noConversion"/>
  </si>
  <si>
    <t>同阵营神将受到直接伤害时该伤害%s%%转移给佩戴此魂印的神将转移伤害属于直接伤害</t>
    <phoneticPr fontId="27" type="noConversion"/>
  </si>
  <si>
    <t>初始怒气增加%s点，并且强化暴毙触发的时机，目标血量低于%s%%即有概率触发暴毙</t>
    <phoneticPr fontId="27" type="noConversion"/>
  </si>
  <si>
    <t>暴毙概率提升%s%%，杨戬直接伤害击杀的灼烧目标有%s%%概率无法复活，触发暴毙的目标%s%%概率无法复活</t>
    <phoneticPr fontId="27" type="noConversion"/>
  </si>
  <si>
    <t>初始怒气增加%s点，敌方处于链接符状态的目标在回合结束时有%s%%概率减少%s点怒气</t>
    <phoneticPr fontId="27" type="noConversion"/>
  </si>
  <si>
    <t>敌方处于链接符状态的目标在获得无敌盾时有%s%%概率获取失败</t>
    <phoneticPr fontId="27" type="noConversion"/>
  </si>
  <si>
    <t>24|24</t>
  </si>
  <si>
    <t>18|18|18|18</t>
  </si>
  <si>
    <t>55|55|55|55</t>
  </si>
  <si>
    <t>12|36</t>
  </si>
  <si>
    <t>24|16|24|48|8|24|16|48</t>
  </si>
  <si>
    <t>24|12</t>
  </si>
  <si>
    <t>25#1#12#1|25#1#12#1|25#1#12#1|25#1#12#1</t>
  </si>
  <si>
    <t>20#10|60#20|60#20</t>
  </si>
  <si>
    <t>10|10</t>
  </si>
  <si>
    <t>20|20</t>
  </si>
  <si>
    <t>1#175|1#175|1#175</t>
  </si>
  <si>
    <t>32#16|96#32|96#32</t>
  </si>
  <si>
    <t>18|18|18|18|18|18|18|18|18|18|18|18|18|18|18|18|18|18|18|18|18|18|18|18|18|18|18|18|18|18|18|18|18|18|18|18|18|18|18|18|18|18|18|18|18|18|18|18</t>
  </si>
  <si>
    <t>3#32|3#32|3#32|3#32</t>
  </si>
  <si>
    <t>33#16|33#33|50#33|100#100|100#50|100#33|100#50|100#50|100#33|100#25|100#100|50#50|50#50|33#33|100#33|100#50|100#100|100#100|100#33|100#33|100#50|100#50|100#100|100#50|33#33|33#16|100#100|100#33|100#16|100#100|100#33|100#33|100#33|100#100|100#50|100#50|33#33|33#16|100#100|100#100|100#100|100#16|100#33|100#50|100#100|100#33|100#33|100#33</t>
  </si>
  <si>
    <t>50|50|50|50|50|50|50|50|50|50|50|50|50|50|50</t>
  </si>
  <si>
    <t>50|50|50|50</t>
  </si>
  <si>
    <t>40|40|40|40</t>
  </si>
  <si>
    <t>1#30</t>
  </si>
  <si>
    <t>20#70#100</t>
  </si>
  <si>
    <t>1#70#1</t>
  </si>
  <si>
    <t>红孩儿魂印</t>
  </si>
  <si>
    <t>吴刚魂印</t>
  </si>
  <si>
    <t>10018#10007#10004#10024</t>
    <phoneticPr fontId="27" type="noConversion"/>
  </si>
  <si>
    <t>10018#10007#10004#10024</t>
    <phoneticPr fontId="27" type="noConversion"/>
  </si>
  <si>
    <t>14#20000</t>
  </si>
  <si>
    <t>14#10000000</t>
    <phoneticPr fontId="27" type="noConversion"/>
  </si>
  <si>
    <t>九命猫魂印</t>
  </si>
  <si>
    <t>冥毒邪宴魂印</t>
  </si>
  <si>
    <t>瘟癀疫病魂印</t>
  </si>
  <si>
    <t>蚀骨火毒魂印</t>
  </si>
  <si>
    <t>狂噬戮兽魂印</t>
  </si>
  <si>
    <t>饕餮吞鲸魂印</t>
  </si>
  <si>
    <t>孤星战斧</t>
    <phoneticPr fontId="27" type="noConversion"/>
  </si>
  <si>
    <t>孤星战衣</t>
    <phoneticPr fontId="27" type="noConversion"/>
  </si>
  <si>
    <t>孤星战盔</t>
    <phoneticPr fontId="27" type="noConversion"/>
  </si>
  <si>
    <t>孤星战靴</t>
    <phoneticPr fontId="27" type="noConversion"/>
  </si>
  <si>
    <t>饕餮战盔</t>
    <phoneticPr fontId="27" type="noConversion"/>
  </si>
  <si>
    <t>弹指神戟</t>
    <phoneticPr fontId="27" type="noConversion"/>
  </si>
  <si>
    <t>神女庇佑魂印</t>
  </si>
  <si>
    <t>技能直接伤害的%s%%转化为生命治疗自己</t>
    <phoneticPr fontId="27" type="noConversion"/>
  </si>
  <si>
    <t>妈祖魂印</t>
    <phoneticPr fontId="27" type="noConversion"/>
  </si>
  <si>
    <t>达摩魂印</t>
  </si>
  <si>
    <t>太阴星君魂印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</si>
</sst>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color theme="1"/>
      <name val="等线"/>
      <charset val="134"/>
      <scheme val="minor"/>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b/>
      <sz val="11"/>
      <color rgb="FF3F3F3F"/>
      <name val="等线"/>
      <family val="3"/>
      <charset val="134"/>
      <scheme val="minor"/>
    </font>
    <font>
      <sz val="9"/>
      <name val="微软雅黑"/>
      <family val="2"/>
      <charset val="134"/>
    </font>
    <font>
      <sz val="9"/>
      <color theme="0"/>
      <name val="微软雅黑"/>
      <family val="2"/>
      <charset val="134"/>
    </font>
    <font>
      <sz val="11"/>
      <color rgb="FF7030A0"/>
      <name val="等线"/>
      <family val="3"/>
      <charset val="134"/>
      <scheme val="minor"/>
    </font>
    <font>
      <sz val="11"/>
      <color theme="5"/>
      <name val="等线"/>
      <family val="3"/>
      <charset val="134"/>
      <scheme val="minor"/>
    </font>
    <font>
      <sz val="9"/>
      <color rgb="FF9C6500"/>
      <name val="微软雅黑"/>
      <family val="2"/>
      <charset val="134"/>
    </font>
    <font>
      <sz val="11"/>
      <color theme="1"/>
      <name val="等线"/>
      <family val="3"/>
      <charset val="134"/>
      <scheme val="minor"/>
    </font>
    <font>
      <sz val="11"/>
      <color theme="1"/>
      <name val="等线"/>
      <family val="3"/>
      <charset val="134"/>
      <scheme val="minor"/>
    </font>
    <font>
      <sz val="9"/>
      <color rgb="FF006100"/>
      <name val="微软雅黑"/>
      <family val="2"/>
      <charset val="134"/>
    </font>
    <font>
      <sz val="11"/>
      <color theme="1"/>
      <name val="等线"/>
      <family val="3"/>
      <charset val="134"/>
      <scheme val="minor"/>
    </font>
    <font>
      <sz val="11"/>
      <color theme="0"/>
      <name val="等线"/>
      <family val="3"/>
      <charset val="134"/>
      <scheme val="minor"/>
    </font>
    <font>
      <sz val="9"/>
      <name val="等线"/>
      <family val="3"/>
      <charset val="134"/>
      <scheme val="minor"/>
    </font>
  </fonts>
  <fills count="22">
    <fill>
      <patternFill patternType="none"/>
    </fill>
    <fill>
      <patternFill patternType="gray125"/>
    </fill>
    <fill>
      <patternFill patternType="solid">
        <fgColor rgb="FFFF0000"/>
        <bgColor indexed="64"/>
      </patternFill>
    </fill>
    <fill>
      <patternFill patternType="solid">
        <fgColor rgb="FFF2F2F2"/>
        <bgColor indexed="64"/>
      </patternFill>
    </fill>
    <fill>
      <patternFill patternType="solid">
        <fgColor rgb="FFFFFF00"/>
        <bgColor indexed="64"/>
      </patternFill>
    </fill>
    <fill>
      <patternFill patternType="solid">
        <fgColor theme="5" tint="0.39991454817346722"/>
        <bgColor indexed="64"/>
      </patternFill>
    </fill>
    <fill>
      <patternFill patternType="solid">
        <fgColor rgb="FFFFC000"/>
        <bgColor indexed="64"/>
      </patternFill>
    </fill>
    <fill>
      <patternFill patternType="solid">
        <fgColor theme="4" tint="0.7997375408185064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39973143711661124"/>
        <bgColor indexed="64"/>
      </patternFill>
    </fill>
    <fill>
      <patternFill patternType="solid">
        <fgColor theme="8"/>
        <bgColor indexed="64"/>
      </patternFill>
    </fill>
    <fill>
      <patternFill patternType="solid">
        <fgColor theme="5"/>
        <bgColor indexed="64"/>
      </patternFill>
    </fill>
    <fill>
      <patternFill patternType="solid">
        <fgColor rgb="FF00B050"/>
        <bgColor indexed="64"/>
      </patternFill>
    </fill>
    <fill>
      <patternFill patternType="solid">
        <fgColor theme="5" tint="0.39973143711661124"/>
        <bgColor indexed="64"/>
      </patternFill>
    </fill>
    <fill>
      <patternFill patternType="solid">
        <fgColor rgb="FF92D050"/>
        <bgColor indexed="64"/>
      </patternFill>
    </fill>
    <fill>
      <patternFill patternType="solid">
        <fgColor theme="9" tint="0.79995117038483843"/>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485"/>
        <bgColor indexed="64"/>
      </patternFill>
    </fill>
    <fill>
      <patternFill patternType="solid">
        <fgColor theme="9" tint="0.39963988158818325"/>
        <bgColor indexed="64"/>
      </patternFill>
    </fill>
    <fill>
      <patternFill patternType="solid">
        <fgColor theme="4"/>
        <bgColor indexed="64"/>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26">
    <xf numFmtId="0" fontId="0" fillId="0" borderId="0"/>
    <xf numFmtId="0" fontId="15" fillId="8" borderId="0" applyNumberFormat="0" applyBorder="0" applyAlignment="0" applyProtection="0">
      <alignment vertical="center"/>
    </xf>
    <xf numFmtId="0" fontId="16" fillId="3" borderId="1" applyNumberFormat="0" applyAlignment="0" applyProtection="0">
      <alignment vertical="center"/>
    </xf>
    <xf numFmtId="0" fontId="15" fillId="7" borderId="0" applyNumberFormat="0" applyBorder="0" applyAlignment="0" applyProtection="0">
      <alignment vertical="center"/>
    </xf>
    <xf numFmtId="0" fontId="15" fillId="19" borderId="0" applyNumberFormat="0" applyBorder="0" applyAlignment="0" applyProtection="0">
      <alignment vertical="center"/>
    </xf>
    <xf numFmtId="0" fontId="24" fillId="18"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23" fillId="9"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21" fillId="1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8" fillId="20" borderId="0" applyNumberFormat="0" applyBorder="0" applyAlignment="0" applyProtection="0">
      <alignment vertical="center"/>
    </xf>
    <xf numFmtId="0" fontId="23" fillId="0" borderId="0"/>
    <xf numFmtId="0" fontId="23" fillId="0" borderId="0"/>
    <xf numFmtId="0" fontId="25" fillId="0" borderId="0"/>
    <xf numFmtId="0" fontId="26" fillId="21" borderId="0" applyNumberFormat="0" applyBorder="0" applyAlignment="0" applyProtection="0">
      <alignment vertical="center"/>
    </xf>
    <xf numFmtId="0" fontId="18" fillId="12" borderId="0" applyNumberFormat="0" applyBorder="0" applyAlignment="0" applyProtection="0">
      <alignment vertical="center"/>
    </xf>
    <xf numFmtId="0" fontId="18" fillId="11" borderId="0" applyNumberFormat="0" applyBorder="0" applyAlignment="0" applyProtection="0">
      <alignment vertical="center"/>
    </xf>
    <xf numFmtId="0" fontId="21" fillId="17" borderId="0" applyNumberFormat="0" applyBorder="0" applyAlignment="0" applyProtection="0">
      <alignment vertical="center"/>
    </xf>
  </cellStyleXfs>
  <cellXfs count="101">
    <xf numFmtId="0" fontId="0" fillId="0" borderId="0" xfId="0"/>
    <xf numFmtId="0" fontId="0" fillId="2" borderId="0" xfId="0" applyFill="1"/>
    <xf numFmtId="0" fontId="0" fillId="0" borderId="0" xfId="0" applyFill="1"/>
    <xf numFmtId="0" fontId="15" fillId="0" borderId="0" xfId="0" applyFont="1" applyFill="1" applyAlignment="1">
      <alignment horizontal="center" vertical="center"/>
    </xf>
    <xf numFmtId="0" fontId="15" fillId="0" borderId="0" xfId="0" applyFont="1" applyAlignment="1">
      <alignment horizontal="center" vertical="center"/>
    </xf>
    <xf numFmtId="0" fontId="0" fillId="0" borderId="0" xfId="0" applyFill="1" applyAlignment="1">
      <alignment vertical="center"/>
    </xf>
    <xf numFmtId="9" fontId="0" fillId="0" borderId="0" xfId="0" applyNumberFormat="1"/>
    <xf numFmtId="0" fontId="16" fillId="3" borderId="1" xfId="2" applyAlignment="1"/>
    <xf numFmtId="0" fontId="0" fillId="0" borderId="2" xfId="0" applyBorder="1"/>
    <xf numFmtId="0" fontId="0" fillId="4" borderId="0" xfId="0" applyFont="1" applyFill="1" applyAlignment="1">
      <alignment vertical="center"/>
    </xf>
    <xf numFmtId="0" fontId="0" fillId="5" borderId="0" xfId="0" applyFont="1" applyFill="1" applyAlignment="1">
      <alignment vertical="center"/>
    </xf>
    <xf numFmtId="0" fontId="0" fillId="5" borderId="0" xfId="0" applyFill="1" applyAlignment="1">
      <alignment vertical="center"/>
    </xf>
    <xf numFmtId="0" fontId="0" fillId="0" borderId="0" xfId="0" applyFont="1" applyFill="1" applyAlignment="1">
      <alignment vertical="center"/>
    </xf>
    <xf numFmtId="0" fontId="15" fillId="0" borderId="0" xfId="0" applyFont="1" applyFill="1" applyAlignment="1">
      <alignment vertical="center"/>
    </xf>
    <xf numFmtId="0" fontId="15" fillId="0" borderId="0" xfId="0" applyFont="1" applyAlignment="1">
      <alignment horizontal="left" vertical="center"/>
    </xf>
    <xf numFmtId="176" fontId="17" fillId="0" borderId="0" xfId="0" applyNumberFormat="1" applyFont="1" applyFill="1" applyAlignment="1">
      <alignment horizontal="left" vertical="center"/>
    </xf>
    <xf numFmtId="176" fontId="15" fillId="0" borderId="0" xfId="0" applyNumberFormat="1" applyFont="1" applyAlignment="1">
      <alignment horizontal="left" vertical="center"/>
    </xf>
    <xf numFmtId="176" fontId="17" fillId="2" borderId="0" xfId="0" applyNumberFormat="1" applyFont="1" applyFill="1" applyAlignment="1">
      <alignment horizontal="left" vertical="center"/>
    </xf>
    <xf numFmtId="176" fontId="15" fillId="2" borderId="0" xfId="0" applyNumberFormat="1" applyFont="1" applyFill="1" applyAlignment="1">
      <alignment horizontal="left" vertical="center"/>
    </xf>
    <xf numFmtId="176" fontId="15" fillId="0" borderId="0" xfId="0" applyNumberFormat="1" applyFont="1" applyFill="1" applyAlignment="1">
      <alignment horizontal="left" vertical="center"/>
    </xf>
    <xf numFmtId="0" fontId="0" fillId="6" borderId="0" xfId="0" applyFill="1"/>
    <xf numFmtId="0" fontId="15" fillId="7" borderId="2" xfId="9" applyBorder="1" applyAlignment="1">
      <alignment vertical="center"/>
    </xf>
    <xf numFmtId="0" fontId="15" fillId="7" borderId="2" xfId="9" applyBorder="1" applyAlignment="1">
      <alignment horizontal="center" vertical="center"/>
    </xf>
    <xf numFmtId="0" fontId="15" fillId="7" borderId="2" xfId="9" applyFont="1" applyBorder="1" applyAlignment="1">
      <alignment horizontal="center" vertical="center"/>
    </xf>
    <xf numFmtId="0" fontId="15" fillId="8" borderId="2" xfId="10" applyBorder="1" applyAlignment="1">
      <alignment vertical="center"/>
    </xf>
    <xf numFmtId="0" fontId="15" fillId="8" borderId="2" xfId="10" applyBorder="1" applyAlignment="1">
      <alignment horizontal="center" vertical="center"/>
    </xf>
    <xf numFmtId="0" fontId="15" fillId="8" borderId="2" xfId="10" applyFont="1" applyBorder="1" applyAlignment="1">
      <alignment horizontal="center" vertical="center"/>
    </xf>
    <xf numFmtId="0" fontId="15" fillId="9" borderId="2" xfId="12" applyBorder="1" applyAlignment="1">
      <alignment vertical="center"/>
    </xf>
    <xf numFmtId="0" fontId="15" fillId="9" borderId="2" xfId="12" applyBorder="1" applyAlignment="1">
      <alignment horizontal="center" vertical="center"/>
    </xf>
    <xf numFmtId="0" fontId="15" fillId="10" borderId="2" xfId="13" applyFont="1" applyBorder="1" applyAlignment="1">
      <alignment vertical="center"/>
    </xf>
    <xf numFmtId="0" fontId="15" fillId="10" borderId="2" xfId="13" applyFont="1" applyBorder="1" applyAlignment="1">
      <alignment horizontal="center" vertical="center"/>
    </xf>
    <xf numFmtId="0" fontId="15" fillId="10" borderId="2" xfId="13" applyFont="1" applyBorder="1" applyAlignment="1">
      <alignment horizontal="center" vertical="center" wrapText="1"/>
    </xf>
    <xf numFmtId="0" fontId="15" fillId="0" borderId="2" xfId="0" applyFont="1" applyBorder="1" applyAlignment="1">
      <alignment horizontal="center"/>
    </xf>
    <xf numFmtId="0" fontId="15" fillId="0" borderId="2" xfId="0" applyFont="1" applyBorder="1" applyAlignment="1">
      <alignment horizontal="center" vertical="center"/>
    </xf>
    <xf numFmtId="0" fontId="15" fillId="0" borderId="0" xfId="0" applyFont="1" applyAlignment="1">
      <alignment vertical="center"/>
    </xf>
    <xf numFmtId="0" fontId="15" fillId="7" borderId="0" xfId="16" applyFont="1" applyBorder="1" applyAlignment="1">
      <alignment horizontal="center" vertical="center"/>
    </xf>
    <xf numFmtId="0" fontId="15" fillId="8" borderId="0" xfId="1" applyFont="1" applyBorder="1" applyAlignment="1">
      <alignment horizontal="center" vertical="center"/>
    </xf>
    <xf numFmtId="0" fontId="15" fillId="9" borderId="0" xfId="11" applyBorder="1" applyAlignment="1">
      <alignment horizontal="center" vertical="center"/>
    </xf>
    <xf numFmtId="0" fontId="15" fillId="10" borderId="0" xfId="13" applyFont="1" applyBorder="1" applyAlignment="1">
      <alignment horizontal="center" vertical="center" wrapText="1"/>
    </xf>
    <xf numFmtId="0" fontId="15" fillId="0" borderId="0" xfId="20" applyFont="1" applyBorder="1" applyAlignment="1">
      <alignment horizontal="center" vertical="center"/>
    </xf>
    <xf numFmtId="0" fontId="15" fillId="0" borderId="0" xfId="0" applyFont="1" applyBorder="1" applyAlignment="1">
      <alignment horizontal="center" vertical="center"/>
    </xf>
    <xf numFmtId="0" fontId="18" fillId="0" borderId="0" xfId="24" applyFill="1" applyAlignment="1">
      <alignment vertical="center"/>
    </xf>
    <xf numFmtId="0" fontId="18" fillId="11" borderId="0" xfId="24" applyAlignment="1">
      <alignment horizontal="center" vertical="center"/>
    </xf>
    <xf numFmtId="0" fontId="18" fillId="11" borderId="0" xfId="24" applyAlignment="1">
      <alignment vertical="center"/>
    </xf>
    <xf numFmtId="0" fontId="18" fillId="12" borderId="0" xfId="23" applyAlignment="1">
      <alignment horizontal="center" vertical="center"/>
    </xf>
    <xf numFmtId="0" fontId="0" fillId="0" borderId="0" xfId="0" applyFont="1"/>
    <xf numFmtId="0" fontId="19" fillId="0" borderId="0" xfId="0" applyFont="1"/>
    <xf numFmtId="0" fontId="20" fillId="0" borderId="0" xfId="0" applyFont="1"/>
    <xf numFmtId="49" fontId="0" fillId="0" borderId="2" xfId="0" applyNumberFormat="1" applyFont="1" applyBorder="1" applyAlignment="1">
      <alignment horizontal="center" vertical="center"/>
    </xf>
    <xf numFmtId="49" fontId="0" fillId="0" borderId="0" xfId="0" applyNumberFormat="1"/>
    <xf numFmtId="49" fontId="0" fillId="0" borderId="0" xfId="0" applyNumberFormat="1" applyAlignment="1">
      <alignment horizontal="center" vertical="center"/>
    </xf>
    <xf numFmtId="49" fontId="0" fillId="0" borderId="0" xfId="0" applyNumberFormat="1" applyFont="1"/>
    <xf numFmtId="49" fontId="15" fillId="0" borderId="0" xfId="0" applyNumberFormat="1" applyFont="1" applyAlignment="1">
      <alignment horizontal="center"/>
    </xf>
    <xf numFmtId="49" fontId="0" fillId="4" borderId="0" xfId="0" applyNumberFormat="1" applyFont="1" applyFill="1"/>
    <xf numFmtId="49" fontId="0" fillId="0" borderId="2" xfId="0" applyNumberFormat="1" applyFont="1" applyFill="1" applyBorder="1" applyAlignment="1">
      <alignment horizontal="center" vertical="center"/>
    </xf>
    <xf numFmtId="0"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15" fillId="0" borderId="0" xfId="0" applyFont="1"/>
    <xf numFmtId="0" fontId="15" fillId="13" borderId="0" xfId="0" applyFont="1" applyFill="1"/>
    <xf numFmtId="0" fontId="15" fillId="14" borderId="0" xfId="0" applyFont="1" applyFill="1"/>
    <xf numFmtId="0" fontId="15" fillId="15" borderId="0" xfId="0" applyFont="1" applyFill="1"/>
    <xf numFmtId="0" fontId="15" fillId="0" borderId="0" xfId="0" applyFont="1" applyAlignment="1">
      <alignment horizontal="center"/>
    </xf>
    <xf numFmtId="0" fontId="15" fillId="4" borderId="0" xfId="0" applyFont="1" applyFill="1" applyAlignment="1">
      <alignment vertical="center"/>
    </xf>
    <xf numFmtId="0" fontId="15" fillId="4" borderId="0" xfId="21" applyFont="1" applyFill="1" applyAlignment="1">
      <alignment horizontal="center" vertical="center"/>
    </xf>
    <xf numFmtId="0" fontId="15" fillId="0" borderId="0" xfId="21" applyFont="1" applyAlignment="1">
      <alignment horizontal="center" vertical="center"/>
    </xf>
    <xf numFmtId="0" fontId="15" fillId="4" borderId="0" xfId="21" applyNumberFormat="1" applyFont="1" applyFill="1" applyAlignment="1">
      <alignment horizontal="center" vertical="center"/>
    </xf>
    <xf numFmtId="0" fontId="15" fillId="16" borderId="0" xfId="21" applyFont="1" applyFill="1" applyAlignment="1">
      <alignment horizontal="center" vertical="center"/>
    </xf>
    <xf numFmtId="0" fontId="15" fillId="16" borderId="0" xfId="21" applyNumberFormat="1" applyFont="1" applyFill="1" applyAlignment="1">
      <alignment horizontal="center" vertical="center"/>
    </xf>
    <xf numFmtId="0" fontId="15" fillId="7" borderId="0" xfId="9" applyBorder="1" applyAlignment="1">
      <alignment horizontal="center" vertical="center"/>
    </xf>
    <xf numFmtId="0" fontId="15" fillId="8" borderId="0" xfId="10" applyBorder="1" applyAlignment="1">
      <alignment horizontal="center" vertical="center"/>
    </xf>
    <xf numFmtId="0" fontId="15" fillId="9" borderId="0" xfId="12" applyBorder="1" applyAlignment="1">
      <alignment horizontal="center" vertical="center"/>
    </xf>
    <xf numFmtId="0" fontId="14" fillId="0" borderId="0" xfId="0" applyFont="1" applyAlignment="1">
      <alignment horizontal="center" vertical="center"/>
    </xf>
    <xf numFmtId="0" fontId="13" fillId="8" borderId="2" xfId="10" applyFont="1" applyBorder="1" applyAlignment="1">
      <alignment horizontal="center" vertical="center"/>
    </xf>
    <xf numFmtId="0" fontId="12" fillId="0" borderId="0" xfId="0" applyFont="1" applyFill="1" applyAlignment="1">
      <alignment horizontal="center" vertical="center"/>
    </xf>
    <xf numFmtId="0" fontId="11" fillId="10" borderId="0" xfId="13" applyFont="1" applyBorder="1" applyAlignment="1">
      <alignment horizontal="center" vertical="center" wrapText="1"/>
    </xf>
    <xf numFmtId="0" fontId="10" fillId="0" borderId="0" xfId="21" applyFont="1" applyAlignment="1">
      <alignment horizontal="center" vertical="center"/>
    </xf>
    <xf numFmtId="0" fontId="9" fillId="0" borderId="0" xfId="21" applyFont="1" applyAlignment="1">
      <alignment horizontal="center" vertical="center"/>
    </xf>
    <xf numFmtId="0" fontId="8" fillId="0" borderId="0" xfId="0" applyFont="1" applyAlignment="1">
      <alignment horizontal="center" vertical="center"/>
    </xf>
    <xf numFmtId="0" fontId="8" fillId="7" borderId="2" xfId="9" applyFont="1" applyBorder="1" applyAlignment="1">
      <alignment horizontal="center" vertical="center"/>
    </xf>
    <xf numFmtId="0" fontId="8" fillId="8" borderId="2" xfId="10" applyFont="1" applyBorder="1" applyAlignment="1">
      <alignment horizontal="center" vertical="center"/>
    </xf>
    <xf numFmtId="0" fontId="8" fillId="10" borderId="2" xfId="13" applyFont="1" applyBorder="1" applyAlignment="1">
      <alignment horizontal="center" vertical="center" wrapText="1"/>
    </xf>
    <xf numFmtId="0" fontId="15" fillId="2" borderId="0" xfId="0" applyFont="1" applyFill="1" applyAlignment="1">
      <alignment horizontal="center" vertical="center"/>
    </xf>
    <xf numFmtId="0" fontId="15" fillId="2" borderId="0" xfId="21" applyFont="1" applyFill="1" applyAlignment="1">
      <alignment horizontal="center" vertical="center"/>
    </xf>
    <xf numFmtId="0" fontId="8" fillId="2" borderId="0" xfId="0" applyFont="1" applyFill="1" applyAlignment="1">
      <alignment horizontal="center" vertical="center"/>
    </xf>
    <xf numFmtId="9" fontId="8" fillId="2" borderId="0" xfId="0" applyNumberFormat="1" applyFont="1" applyFill="1" applyAlignment="1">
      <alignment horizontal="center" vertical="center"/>
    </xf>
    <xf numFmtId="0" fontId="15" fillId="2" borderId="0" xfId="0" applyFont="1" applyFill="1" applyAlignment="1">
      <alignment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15"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49" fontId="0" fillId="0" borderId="6" xfId="0" applyNumberFormat="1" applyFont="1" applyBorder="1" applyAlignment="1">
      <alignment horizontal="center" vertical="center"/>
    </xf>
    <xf numFmtId="49" fontId="0" fillId="0" borderId="2"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20" fillId="0" borderId="2" xfId="0" applyNumberFormat="1" applyFont="1" applyFill="1" applyBorder="1" applyAlignment="1">
      <alignment horizontal="center" vertical="center"/>
    </xf>
    <xf numFmtId="49" fontId="0" fillId="0" borderId="3" xfId="0" applyNumberFormat="1" applyFont="1" applyBorder="1" applyAlignment="1">
      <alignment horizontal="center" vertical="center"/>
    </xf>
    <xf numFmtId="49" fontId="0" fillId="0" borderId="4" xfId="0" applyNumberFormat="1" applyFont="1" applyBorder="1" applyAlignment="1">
      <alignment horizontal="center" vertical="center"/>
    </xf>
    <xf numFmtId="49" fontId="0" fillId="0" borderId="5" xfId="0" applyNumberFormat="1" applyFont="1" applyBorder="1" applyAlignment="1">
      <alignment horizontal="center" vertical="center"/>
    </xf>
  </cellXfs>
  <cellStyles count="26">
    <cellStyle name="20% - 着色 1" xfId="9" builtinId="30"/>
    <cellStyle name="20% - 着色 1 2" xfId="3" xr:uid="{00000000-0005-0000-0000-000001000000}"/>
    <cellStyle name="20% - 着色 1 3" xfId="16" xr:uid="{00000000-0005-0000-0000-000002000000}"/>
    <cellStyle name="40% - 强调文字颜色 1 2" xfId="7" xr:uid="{00000000-0005-0000-0000-000004000000}"/>
    <cellStyle name="40% - 强调文字颜色 4 2" xfId="4" xr:uid="{00000000-0005-0000-0000-000005000000}"/>
    <cellStyle name="40% - 强调文字颜色 5 2" xfId="8" xr:uid="{00000000-0005-0000-0000-000007000000}"/>
    <cellStyle name="40% - 着色 1" xfId="10" builtinId="31"/>
    <cellStyle name="40% - 着色 1 2" xfId="17" xr:uid="{00000000-0005-0000-0000-000008000000}"/>
    <cellStyle name="40% - 着色 1 3" xfId="1" xr:uid="{00000000-0005-0000-0000-000009000000}"/>
    <cellStyle name="40% - 着色 5" xfId="12" builtinId="47"/>
    <cellStyle name="40% - 着色 5 2" xfId="6" xr:uid="{00000000-0005-0000-0000-00000A000000}"/>
    <cellStyle name="40% - 着色 5 3" xfId="11" xr:uid="{00000000-0005-0000-0000-00000B000000}"/>
    <cellStyle name="60% - 强调文字颜色 6 2" xfId="18" xr:uid="{00000000-0005-0000-0000-00000D000000}"/>
    <cellStyle name="60% - 着色 5" xfId="13" builtinId="48"/>
    <cellStyle name="常规" xfId="0" builtinId="0"/>
    <cellStyle name="常规 2" xfId="19" xr:uid="{00000000-0005-0000-0000-00000F000000}"/>
    <cellStyle name="常规 3" xfId="20" xr:uid="{00000000-0005-0000-0000-000010000000}"/>
    <cellStyle name="常规 3 2 2 2" xfId="21" xr:uid="{00000000-0005-0000-0000-000011000000}"/>
    <cellStyle name="好 2" xfId="5" xr:uid="{00000000-0005-0000-0000-000012000000}"/>
    <cellStyle name="强调文字颜色 1 2" xfId="22" xr:uid="{00000000-0005-0000-0000-000013000000}"/>
    <cellStyle name="强调文字颜色 2 2" xfId="23" xr:uid="{00000000-0005-0000-0000-000014000000}"/>
    <cellStyle name="强调文字颜色 5 2" xfId="24" xr:uid="{00000000-0005-0000-0000-000015000000}"/>
    <cellStyle name="适中 2" xfId="15" xr:uid="{00000000-0005-0000-0000-000016000000}"/>
    <cellStyle name="适中 3" xfId="25" xr:uid="{00000000-0005-0000-0000-000017000000}"/>
    <cellStyle name="输出" xfId="2" builtinId="21"/>
    <cellStyle name="着色 5 2" xfId="14" xr:uid="{00000000-0005-0000-0000-000019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666750</xdr:colOff>
      <xdr:row>1</xdr:row>
      <xdr:rowOff>38100</xdr:rowOff>
    </xdr:from>
    <xdr:to>
      <xdr:col>36</xdr:col>
      <xdr:colOff>531531</xdr:colOff>
      <xdr:row>13</xdr:row>
      <xdr:rowOff>161638</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06150" y="219075"/>
          <a:ext cx="14952345" cy="22948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EquipPropertyP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ssiveSkillConf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PropertyPool"/>
      <sheetName val="Sheet1"/>
      <sheetName val="Sheet2"/>
    </sheetNames>
    <sheetDataSet>
      <sheetData sheetId="0"/>
      <sheetData sheetId="1">
        <row r="1">
          <cell r="B1" t="str">
            <v>库</v>
          </cell>
        </row>
        <row r="2">
          <cell r="A2" t="str">
            <v>蓝色武器</v>
          </cell>
          <cell r="B2">
            <v>1</v>
          </cell>
        </row>
        <row r="3">
          <cell r="A3" t="str">
            <v>蓝色武器</v>
          </cell>
          <cell r="B3">
            <v>1</v>
          </cell>
        </row>
        <row r="4">
          <cell r="A4" t="str">
            <v>蓝色武器</v>
          </cell>
          <cell r="B4">
            <v>1</v>
          </cell>
        </row>
        <row r="5">
          <cell r="A5" t="str">
            <v>蓝色铠甲</v>
          </cell>
          <cell r="B5">
            <v>2</v>
          </cell>
        </row>
        <row r="6">
          <cell r="A6" t="str">
            <v>蓝色铠甲</v>
          </cell>
          <cell r="B6">
            <v>2</v>
          </cell>
        </row>
        <row r="7">
          <cell r="A7" t="str">
            <v>蓝色铠甲</v>
          </cell>
          <cell r="B7">
            <v>2</v>
          </cell>
        </row>
        <row r="8">
          <cell r="A8" t="str">
            <v>蓝色铠甲</v>
          </cell>
          <cell r="B8">
            <v>2</v>
          </cell>
        </row>
        <row r="9">
          <cell r="A9" t="str">
            <v>蓝色鞋子</v>
          </cell>
          <cell r="B9">
            <v>3</v>
          </cell>
        </row>
        <row r="10">
          <cell r="A10" t="str">
            <v>蓝色鞋子</v>
          </cell>
          <cell r="B10">
            <v>3</v>
          </cell>
        </row>
        <row r="11">
          <cell r="A11" t="str">
            <v>蓝色鞋子</v>
          </cell>
          <cell r="B11">
            <v>3</v>
          </cell>
        </row>
        <row r="12">
          <cell r="A12" t="str">
            <v>蓝色鞋子</v>
          </cell>
          <cell r="B12">
            <v>3</v>
          </cell>
        </row>
        <row r="13">
          <cell r="A13" t="str">
            <v>蓝色头饰</v>
          </cell>
          <cell r="B13">
            <v>4</v>
          </cell>
        </row>
        <row r="14">
          <cell r="A14" t="str">
            <v>蓝色头饰</v>
          </cell>
          <cell r="B14">
            <v>4</v>
          </cell>
        </row>
        <row r="15">
          <cell r="A15" t="str">
            <v>蓝色头饰</v>
          </cell>
          <cell r="B15">
            <v>4</v>
          </cell>
        </row>
        <row r="16">
          <cell r="A16" t="str">
            <v>紫色武器</v>
          </cell>
          <cell r="B16">
            <v>5</v>
          </cell>
        </row>
        <row r="17">
          <cell r="A17" t="str">
            <v>紫色武器</v>
          </cell>
          <cell r="B17">
            <v>5</v>
          </cell>
        </row>
        <row r="18">
          <cell r="A18" t="str">
            <v>紫色武器</v>
          </cell>
          <cell r="B18">
            <v>5</v>
          </cell>
        </row>
        <row r="19">
          <cell r="A19" t="str">
            <v>紫色武器</v>
          </cell>
          <cell r="B19">
            <v>5</v>
          </cell>
        </row>
        <row r="20">
          <cell r="A20" t="str">
            <v>紫色武器</v>
          </cell>
          <cell r="B20">
            <v>5</v>
          </cell>
        </row>
        <row r="21">
          <cell r="A21" t="str">
            <v>紫色铠甲</v>
          </cell>
          <cell r="B21">
            <v>6</v>
          </cell>
        </row>
        <row r="22">
          <cell r="A22" t="str">
            <v>紫色铠甲</v>
          </cell>
          <cell r="B22">
            <v>6</v>
          </cell>
        </row>
        <row r="23">
          <cell r="A23" t="str">
            <v>紫色铠甲</v>
          </cell>
          <cell r="B23">
            <v>6</v>
          </cell>
        </row>
        <row r="24">
          <cell r="A24" t="str">
            <v>紫色铠甲</v>
          </cell>
          <cell r="B24">
            <v>6</v>
          </cell>
        </row>
        <row r="25">
          <cell r="A25" t="str">
            <v>紫色鞋子</v>
          </cell>
          <cell r="B25">
            <v>7</v>
          </cell>
        </row>
        <row r="26">
          <cell r="A26" t="str">
            <v>紫色鞋子</v>
          </cell>
          <cell r="B26">
            <v>7</v>
          </cell>
        </row>
        <row r="27">
          <cell r="A27" t="str">
            <v>紫色鞋子</v>
          </cell>
          <cell r="B27">
            <v>7</v>
          </cell>
        </row>
        <row r="28">
          <cell r="A28" t="str">
            <v>紫色鞋子</v>
          </cell>
          <cell r="B28">
            <v>7</v>
          </cell>
        </row>
        <row r="29">
          <cell r="A29" t="str">
            <v>紫色鞋子</v>
          </cell>
          <cell r="B29">
            <v>7</v>
          </cell>
        </row>
        <row r="30">
          <cell r="A30" t="str">
            <v>紫色鞋子</v>
          </cell>
          <cell r="B30">
            <v>7</v>
          </cell>
        </row>
        <row r="31">
          <cell r="A31" t="str">
            <v>紫色头饰</v>
          </cell>
          <cell r="B31">
            <v>8</v>
          </cell>
        </row>
        <row r="32">
          <cell r="A32" t="str">
            <v>紫色头饰</v>
          </cell>
          <cell r="B32">
            <v>8</v>
          </cell>
        </row>
        <row r="33">
          <cell r="A33" t="str">
            <v>紫色头饰</v>
          </cell>
          <cell r="B33">
            <v>8</v>
          </cell>
        </row>
        <row r="34">
          <cell r="A34" t="str">
            <v>紫色头饰</v>
          </cell>
          <cell r="B34">
            <v>8</v>
          </cell>
        </row>
        <row r="35">
          <cell r="A35" t="str">
            <v>橙色武器</v>
          </cell>
          <cell r="B35">
            <v>9</v>
          </cell>
        </row>
        <row r="36">
          <cell r="A36" t="str">
            <v>橙色武器</v>
          </cell>
          <cell r="B36">
            <v>9</v>
          </cell>
        </row>
        <row r="37">
          <cell r="A37" t="str">
            <v>橙色武器</v>
          </cell>
          <cell r="B37">
            <v>9</v>
          </cell>
        </row>
        <row r="38">
          <cell r="A38" t="str">
            <v>橙色武器</v>
          </cell>
          <cell r="B38">
            <v>9</v>
          </cell>
        </row>
        <row r="39">
          <cell r="A39" t="str">
            <v>橙色武器</v>
          </cell>
          <cell r="B39">
            <v>9</v>
          </cell>
        </row>
        <row r="40">
          <cell r="A40" t="str">
            <v>橙色武器</v>
          </cell>
          <cell r="B40">
            <v>9</v>
          </cell>
        </row>
        <row r="41">
          <cell r="A41" t="str">
            <v>橙色武器</v>
          </cell>
          <cell r="B41">
            <v>9</v>
          </cell>
        </row>
        <row r="42">
          <cell r="A42" t="str">
            <v>橙色武器</v>
          </cell>
          <cell r="B42">
            <v>9</v>
          </cell>
        </row>
        <row r="43">
          <cell r="A43" t="str">
            <v>橙色武器</v>
          </cell>
          <cell r="B43">
            <v>9</v>
          </cell>
        </row>
        <row r="44">
          <cell r="A44" t="str">
            <v>橙色武器</v>
          </cell>
          <cell r="B44">
            <v>9</v>
          </cell>
        </row>
        <row r="45">
          <cell r="A45" t="str">
            <v>橙色武器</v>
          </cell>
          <cell r="B45">
            <v>9</v>
          </cell>
        </row>
        <row r="46">
          <cell r="A46" t="str">
            <v>橙色铠甲</v>
          </cell>
          <cell r="B46">
            <v>10</v>
          </cell>
        </row>
        <row r="47">
          <cell r="A47" t="str">
            <v>橙色铠甲</v>
          </cell>
          <cell r="B47">
            <v>10</v>
          </cell>
        </row>
        <row r="48">
          <cell r="A48" t="str">
            <v>橙色铠甲</v>
          </cell>
          <cell r="B48">
            <v>10</v>
          </cell>
        </row>
        <row r="49">
          <cell r="A49" t="str">
            <v>橙色铠甲</v>
          </cell>
          <cell r="B49">
            <v>10</v>
          </cell>
        </row>
        <row r="50">
          <cell r="A50" t="str">
            <v>橙色铠甲</v>
          </cell>
          <cell r="B50">
            <v>10</v>
          </cell>
        </row>
        <row r="51">
          <cell r="A51" t="str">
            <v>橙色铠甲</v>
          </cell>
          <cell r="B51">
            <v>10</v>
          </cell>
        </row>
        <row r="52">
          <cell r="A52" t="str">
            <v>橙色铠甲</v>
          </cell>
          <cell r="B52">
            <v>10</v>
          </cell>
        </row>
        <row r="53">
          <cell r="A53" t="str">
            <v>橙色铠甲</v>
          </cell>
          <cell r="B53">
            <v>10</v>
          </cell>
        </row>
        <row r="54">
          <cell r="A54" t="str">
            <v>橙色铠甲</v>
          </cell>
          <cell r="B54">
            <v>10</v>
          </cell>
        </row>
        <row r="55">
          <cell r="A55" t="str">
            <v>橙色铠甲</v>
          </cell>
          <cell r="B55">
            <v>10</v>
          </cell>
        </row>
        <row r="56">
          <cell r="A56" t="str">
            <v>橙色鞋子</v>
          </cell>
          <cell r="B56">
            <v>11</v>
          </cell>
        </row>
        <row r="57">
          <cell r="A57" t="str">
            <v>橙色鞋子</v>
          </cell>
          <cell r="B57">
            <v>11</v>
          </cell>
        </row>
        <row r="58">
          <cell r="A58" t="str">
            <v>橙色鞋子</v>
          </cell>
          <cell r="B58">
            <v>11</v>
          </cell>
        </row>
        <row r="59">
          <cell r="A59" t="str">
            <v>橙色鞋子</v>
          </cell>
          <cell r="B59">
            <v>11</v>
          </cell>
        </row>
        <row r="60">
          <cell r="A60" t="str">
            <v>橙色鞋子</v>
          </cell>
          <cell r="B60">
            <v>11</v>
          </cell>
        </row>
        <row r="61">
          <cell r="A61" t="str">
            <v>橙色鞋子</v>
          </cell>
          <cell r="B61">
            <v>11</v>
          </cell>
        </row>
        <row r="62">
          <cell r="A62" t="str">
            <v>橙色鞋子</v>
          </cell>
          <cell r="B62">
            <v>11</v>
          </cell>
        </row>
        <row r="63">
          <cell r="A63" t="str">
            <v>橙色鞋子</v>
          </cell>
          <cell r="B63">
            <v>11</v>
          </cell>
        </row>
        <row r="64">
          <cell r="A64" t="str">
            <v>橙色鞋子</v>
          </cell>
          <cell r="B64">
            <v>11</v>
          </cell>
        </row>
        <row r="65">
          <cell r="A65" t="str">
            <v>橙色鞋子</v>
          </cell>
          <cell r="B65">
            <v>11</v>
          </cell>
        </row>
        <row r="66">
          <cell r="A66" t="str">
            <v>橙色鞋子</v>
          </cell>
          <cell r="B66">
            <v>11</v>
          </cell>
        </row>
        <row r="67">
          <cell r="A67" t="str">
            <v>橙色鞋子</v>
          </cell>
          <cell r="B67">
            <v>11</v>
          </cell>
        </row>
        <row r="68">
          <cell r="A68" t="str">
            <v>橙色头饰</v>
          </cell>
          <cell r="B68">
            <v>12</v>
          </cell>
        </row>
        <row r="69">
          <cell r="A69" t="str">
            <v>橙色头饰</v>
          </cell>
          <cell r="B69">
            <v>12</v>
          </cell>
        </row>
        <row r="70">
          <cell r="A70" t="str">
            <v>橙色头饰</v>
          </cell>
          <cell r="B70">
            <v>12</v>
          </cell>
        </row>
        <row r="71">
          <cell r="A71" t="str">
            <v>橙色头饰</v>
          </cell>
          <cell r="B71">
            <v>12</v>
          </cell>
        </row>
        <row r="72">
          <cell r="A72" t="str">
            <v>橙色头饰</v>
          </cell>
          <cell r="B72">
            <v>12</v>
          </cell>
        </row>
        <row r="73">
          <cell r="A73" t="str">
            <v>橙色头饰</v>
          </cell>
          <cell r="B73">
            <v>12</v>
          </cell>
        </row>
        <row r="74">
          <cell r="A74" t="str">
            <v>橙色头饰</v>
          </cell>
          <cell r="B74">
            <v>12</v>
          </cell>
        </row>
        <row r="75">
          <cell r="A75" t="str">
            <v>橙色头饰</v>
          </cell>
          <cell r="B75">
            <v>12</v>
          </cell>
        </row>
        <row r="76">
          <cell r="A76" t="str">
            <v>橙色头饰</v>
          </cell>
          <cell r="B76">
            <v>12</v>
          </cell>
        </row>
        <row r="77">
          <cell r="A77" t="str">
            <v>橙色头饰</v>
          </cell>
          <cell r="B77">
            <v>12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siveSkillConfig"/>
      <sheetName val="特性修改"/>
      <sheetName val="辅助"/>
      <sheetName val="Sheet2"/>
      <sheetName val="Sheet1"/>
      <sheetName val="汇总"/>
    </sheetNames>
    <sheetDataSet>
      <sheetData sheetId="0"/>
      <sheetData sheetId="1"/>
      <sheetData sheetId="2"/>
      <sheetData sheetId="3"/>
      <sheetData sheetId="4"/>
      <sheetData sheetId="5">
        <row r="1">
          <cell r="A1" t="str">
            <v>技能id</v>
          </cell>
          <cell r="B1" t="str">
            <v>技能名称</v>
          </cell>
          <cell r="C1" t="str">
            <v>技能描述</v>
          </cell>
        </row>
        <row r="2">
          <cell r="A2">
            <v>210001</v>
          </cell>
          <cell r="B2" t="str">
            <v>强击</v>
          </cell>
          <cell r="C2" t="str">
            <v>造成伤害时，额外增加100点伤害。</v>
          </cell>
        </row>
        <row r="3">
          <cell r="A3">
            <v>210002</v>
          </cell>
          <cell r="B3" t="str">
            <v>愈合</v>
          </cell>
          <cell r="C3" t="str">
            <v>进入战斗后，每1秒回复20生命。</v>
          </cell>
        </row>
        <row r="4">
          <cell r="A4">
            <v>210003</v>
          </cell>
          <cell r="B4" t="str">
            <v>嗜血</v>
          </cell>
          <cell r="C4" t="str">
            <v>造成伤害时，将伤害的2%转化为自身生命。</v>
          </cell>
        </row>
        <row r="5">
          <cell r="A5">
            <v>310001</v>
          </cell>
          <cell r="B5" t="str">
            <v>破甲</v>
          </cell>
          <cell r="C5" t="str">
            <v>发动技能后，减少目标50点护甲，持续整场战斗，最多可减少400点。</v>
          </cell>
        </row>
        <row r="6">
          <cell r="A6">
            <v>310002</v>
          </cell>
          <cell r="B6" t="str">
            <v>骄击</v>
          </cell>
          <cell r="C6" t="str">
            <v>造成的伤害暴击时，有10%的概率造成200%的暴击伤害。</v>
          </cell>
        </row>
        <row r="7">
          <cell r="A7">
            <v>310003</v>
          </cell>
          <cell r="B7" t="str">
            <v>强击</v>
          </cell>
          <cell r="C7" t="str">
            <v>造成伤害时，额外增加200点伤害。</v>
          </cell>
        </row>
        <row r="8">
          <cell r="A8">
            <v>310004</v>
          </cell>
          <cell r="B8" t="str">
            <v>愈合</v>
          </cell>
          <cell r="C8" t="str">
            <v>进入战斗后，每1秒回复35生命。</v>
          </cell>
        </row>
        <row r="9">
          <cell r="A9">
            <v>411001</v>
          </cell>
          <cell r="B9" t="str">
            <v>化神</v>
          </cell>
          <cell r="C9" t="str">
            <v>发动技能时，40%的概率将魔抗的20%视作额外攻击。</v>
          </cell>
        </row>
        <row r="10">
          <cell r="A10">
            <v>411002</v>
          </cell>
          <cell r="B10" t="str">
            <v>湮灭</v>
          </cell>
          <cell r="C10" t="str">
            <v>造成的伤害暴击后，60%的概率施加10%攻击的持续魔法伤害，持续3秒。</v>
          </cell>
        </row>
        <row r="11">
          <cell r="A11">
            <v>411003</v>
          </cell>
          <cell r="B11" t="str">
            <v>伏击</v>
          </cell>
          <cell r="C11" t="str">
            <v>发动技能后，20%的概率对敌方随机1名施加50%攻击的魔法伤害。</v>
          </cell>
        </row>
        <row r="12">
          <cell r="A12">
            <v>411004</v>
          </cell>
          <cell r="B12" t="str">
            <v>破锋</v>
          </cell>
          <cell r="C12" t="str">
            <v>战斗中，增加10%攻击力。</v>
          </cell>
        </row>
        <row r="13">
          <cell r="A13">
            <v>411005</v>
          </cell>
          <cell r="B13" t="str">
            <v>天御</v>
          </cell>
          <cell r="C13" t="str">
            <v>战斗中，增加10%伤害减免。</v>
          </cell>
        </row>
        <row r="14">
          <cell r="A14">
            <v>411006</v>
          </cell>
          <cell r="B14" t="str">
            <v>斩神</v>
          </cell>
          <cell r="C14" t="str">
            <v>战斗中，增加5%暴击率。</v>
          </cell>
        </row>
        <row r="15">
          <cell r="A15">
            <v>411007</v>
          </cell>
          <cell r="B15" t="str">
            <v>精术</v>
          </cell>
          <cell r="C15" t="str">
            <v>战斗中，增加5%效果命中。</v>
          </cell>
        </row>
        <row r="16">
          <cell r="A16">
            <v>412001</v>
          </cell>
          <cell r="B16" t="str">
            <v>战意昂扬</v>
          </cell>
          <cell r="C16" t="str">
            <v>进入战斗10秒后，免疫控制效果，持续10秒。</v>
          </cell>
        </row>
        <row r="17">
          <cell r="A17">
            <v>412002</v>
          </cell>
          <cell r="B17" t="str">
            <v>战甲</v>
          </cell>
          <cell r="C17" t="str">
            <v>发动技能时，40%的概率将护甲的20%视作额外攻击。</v>
          </cell>
        </row>
        <row r="18">
          <cell r="A18">
            <v>412003</v>
          </cell>
          <cell r="B18" t="str">
            <v>无畏</v>
          </cell>
          <cell r="C18" t="str">
            <v>对血量高于60%的敌人伤害提高30%。</v>
          </cell>
        </row>
        <row r="19">
          <cell r="A19">
            <v>412004</v>
          </cell>
          <cell r="B19" t="str">
            <v>破空</v>
          </cell>
          <cell r="C19" t="str">
            <v>战斗中，增加20%暴击伤害。</v>
          </cell>
        </row>
        <row r="20">
          <cell r="A20">
            <v>412005</v>
          </cell>
          <cell r="B20" t="str">
            <v>迅雷</v>
          </cell>
          <cell r="C20" t="str">
            <v>战斗中，增加634点速度。</v>
          </cell>
        </row>
        <row r="21">
          <cell r="A21">
            <v>412006</v>
          </cell>
          <cell r="B21" t="str">
            <v>斩神</v>
          </cell>
          <cell r="C21" t="str">
            <v>战斗中，增加5%暴击率。</v>
          </cell>
        </row>
        <row r="22">
          <cell r="A22">
            <v>412007</v>
          </cell>
          <cell r="B22" t="str">
            <v>破锋</v>
          </cell>
          <cell r="C22" t="str">
            <v>战斗中，增加10%攻击力。</v>
          </cell>
        </row>
        <row r="23">
          <cell r="A23">
            <v>413001</v>
          </cell>
          <cell r="B23" t="str">
            <v>神甲</v>
          </cell>
          <cell r="C23" t="str">
            <v>发动技能后，增加自身护甲200点,持续8秒。</v>
          </cell>
        </row>
        <row r="24">
          <cell r="A24">
            <v>413002</v>
          </cell>
          <cell r="B24" t="str">
            <v>反击</v>
          </cell>
          <cell r="C24" t="str">
            <v>受击后，有10%的概率对随机1人造成护甲的20%的真实伤害。</v>
          </cell>
        </row>
        <row r="25">
          <cell r="A25">
            <v>413003</v>
          </cell>
          <cell r="B25" t="str">
            <v>向死而生</v>
          </cell>
          <cell r="C25" t="str">
            <v>受击后,10%的概率，回复自身最大生命值6%的血量。</v>
          </cell>
        </row>
        <row r="26">
          <cell r="A26">
            <v>413004</v>
          </cell>
          <cell r="B26" t="str">
            <v>精术</v>
          </cell>
          <cell r="C26" t="str">
            <v>战斗中，增加5%效果命中。</v>
          </cell>
        </row>
        <row r="27">
          <cell r="A27">
            <v>413005</v>
          </cell>
          <cell r="B27" t="str">
            <v>回春</v>
          </cell>
          <cell r="C27" t="str">
            <v>战斗中，增加10%受到的治疗效果。</v>
          </cell>
        </row>
        <row r="28">
          <cell r="A28">
            <v>413006</v>
          </cell>
          <cell r="B28" t="str">
            <v>圣体</v>
          </cell>
          <cell r="C28" t="str">
            <v>战斗中，增加10%最大生命值。</v>
          </cell>
        </row>
        <row r="29">
          <cell r="A29">
            <v>413007</v>
          </cell>
          <cell r="B29" t="str">
            <v>天御</v>
          </cell>
          <cell r="C29" t="str">
            <v>战斗中，增加10%伤害减免。</v>
          </cell>
        </row>
        <row r="30">
          <cell r="A30">
            <v>414001</v>
          </cell>
          <cell r="B30" t="str">
            <v>混乱</v>
          </cell>
          <cell r="C30" t="str">
            <v>发动技能后，有20%的概率眩晕敌方其中1人，持续3秒。</v>
          </cell>
        </row>
        <row r="31">
          <cell r="A31">
            <v>414002</v>
          </cell>
          <cell r="B31" t="str">
            <v>命运</v>
          </cell>
          <cell r="C31" t="str">
            <v>控制效果命中后，50%的概率追加30%的魔法伤害。</v>
          </cell>
        </row>
        <row r="32">
          <cell r="A32">
            <v>414003</v>
          </cell>
          <cell r="B32" t="str">
            <v>擅攻</v>
          </cell>
          <cell r="C32" t="str">
            <v>造成的持续伤害时间延长1秒。</v>
          </cell>
        </row>
        <row r="33">
          <cell r="A33">
            <v>414004</v>
          </cell>
          <cell r="B33" t="str">
            <v>精术</v>
          </cell>
          <cell r="C33" t="str">
            <v>战斗中，增加5%效果命中。</v>
          </cell>
        </row>
        <row r="34">
          <cell r="A34">
            <v>414005</v>
          </cell>
          <cell r="B34" t="str">
            <v>迅雷</v>
          </cell>
          <cell r="C34" t="str">
            <v>战斗中，增加634点速度。</v>
          </cell>
        </row>
        <row r="35">
          <cell r="A35">
            <v>414006</v>
          </cell>
          <cell r="B35" t="str">
            <v>天伤</v>
          </cell>
          <cell r="C35" t="str">
            <v>战斗中，增加10%伤害。</v>
          </cell>
        </row>
        <row r="36">
          <cell r="A36">
            <v>414007</v>
          </cell>
          <cell r="B36" t="str">
            <v>破锋</v>
          </cell>
          <cell r="C36" t="str">
            <v>战斗中，增加10%攻击力。</v>
          </cell>
        </row>
        <row r="37">
          <cell r="A37">
            <v>415001</v>
          </cell>
          <cell r="B37" t="str">
            <v>不倒</v>
          </cell>
          <cell r="C37" t="str">
            <v>受击后,40%的概率，回复自身40%攻击的血量。</v>
          </cell>
        </row>
        <row r="38">
          <cell r="A38">
            <v>415002</v>
          </cell>
          <cell r="B38" t="str">
            <v>风驰电掣</v>
          </cell>
          <cell r="C38" t="str">
            <v>发动技能后，增加自身200点速度,持续5秒。</v>
          </cell>
        </row>
        <row r="39">
          <cell r="A39">
            <v>415003</v>
          </cell>
          <cell r="B39" t="str">
            <v>妙手</v>
          </cell>
          <cell r="C39" t="str">
            <v>发动技能后，30%的概率回复我方攻击最高的1人的10%攻击的血量，持续5秒。</v>
          </cell>
        </row>
        <row r="40">
          <cell r="A40">
            <v>415004</v>
          </cell>
          <cell r="B40" t="str">
            <v>破锋</v>
          </cell>
          <cell r="C40" t="str">
            <v>战斗中，增加10%攻击力。</v>
          </cell>
        </row>
        <row r="41">
          <cell r="A41">
            <v>415005</v>
          </cell>
          <cell r="B41" t="str">
            <v>神愈</v>
          </cell>
          <cell r="C41" t="str">
            <v>战斗中，增加10%治疗量。</v>
          </cell>
        </row>
        <row r="42">
          <cell r="A42">
            <v>415006</v>
          </cell>
          <cell r="B42" t="str">
            <v>斩神</v>
          </cell>
          <cell r="C42" t="str">
            <v>战斗中，增加5%暴击率。</v>
          </cell>
        </row>
        <row r="43">
          <cell r="A43">
            <v>415007</v>
          </cell>
          <cell r="B43" t="str">
            <v>迅雷</v>
          </cell>
          <cell r="C43" t="str">
            <v>战斗中，增加634点速度。</v>
          </cell>
        </row>
        <row r="44">
          <cell r="A44">
            <v>420001</v>
          </cell>
          <cell r="B44" t="str">
            <v>不倒</v>
          </cell>
          <cell r="C44" t="str">
            <v>受击后，40%的概率回复自身30%攻击的血量。</v>
          </cell>
        </row>
        <row r="45">
          <cell r="A45">
            <v>420002</v>
          </cell>
          <cell r="B45" t="str">
            <v>御甲</v>
          </cell>
          <cell r="C45" t="str">
            <v>受到物理攻击时，40%的概率将攻击的20%视作额外护甲。</v>
          </cell>
        </row>
        <row r="46">
          <cell r="A46">
            <v>420003</v>
          </cell>
          <cell r="B46" t="str">
            <v>神助</v>
          </cell>
          <cell r="C46" t="str">
            <v>受击时，有20%的概率抵消20%攻击力的伤害。</v>
          </cell>
        </row>
        <row r="47">
          <cell r="A47">
            <v>420004</v>
          </cell>
          <cell r="B47" t="str">
            <v>舍生取义</v>
          </cell>
          <cell r="C47" t="str">
            <v>死亡时，立即回复己方全体40%攻击力的血量。</v>
          </cell>
        </row>
        <row r="48">
          <cell r="A48">
            <v>420005</v>
          </cell>
          <cell r="B48" t="str">
            <v>针锋相对</v>
          </cell>
          <cell r="C48" t="str">
            <v>被玄策造成伤害时，回复500生命。</v>
          </cell>
        </row>
        <row r="49">
          <cell r="A49">
            <v>420006</v>
          </cell>
          <cell r="B49" t="str">
            <v>愈合</v>
          </cell>
          <cell r="C49" t="str">
            <v>进入战斗后，每1秒回复200生命。</v>
          </cell>
        </row>
        <row r="50">
          <cell r="A50">
            <v>420007</v>
          </cell>
          <cell r="B50" t="str">
            <v>战神</v>
          </cell>
          <cell r="C50" t="str">
            <v>每1秒，增加5%护甲和魔抗，最高叠加10层。</v>
          </cell>
        </row>
        <row r="51">
          <cell r="A51">
            <v>520010</v>
          </cell>
          <cell r="B51" t="str">
            <v>天伤</v>
          </cell>
          <cell r="C51" t="str">
            <v>战斗中，增加20%伤害。</v>
          </cell>
        </row>
        <row r="52">
          <cell r="A52">
            <v>520011</v>
          </cell>
          <cell r="B52" t="str">
            <v>圣体</v>
          </cell>
          <cell r="C52" t="str">
            <v>战斗中，增加20%最大生命值。</v>
          </cell>
        </row>
        <row r="53">
          <cell r="A53">
            <v>430001</v>
          </cell>
          <cell r="B53" t="str">
            <v>擅攻</v>
          </cell>
          <cell r="C53" t="str">
            <v>造成的持续伤害时间延长1秒。</v>
          </cell>
        </row>
        <row r="54">
          <cell r="A54">
            <v>430002</v>
          </cell>
          <cell r="B54" t="str">
            <v>至圣</v>
          </cell>
          <cell r="C54" t="str">
            <v>自身增益效果超过3个时，技能伤害提升30%。</v>
          </cell>
        </row>
        <row r="55">
          <cell r="A55">
            <v>430003</v>
          </cell>
          <cell r="B55" t="str">
            <v>天伤</v>
          </cell>
          <cell r="C55" t="str">
            <v>战斗中，增加10%伤害。</v>
          </cell>
        </row>
        <row r="56">
          <cell r="A56">
            <v>430004</v>
          </cell>
          <cell r="B56" t="str">
            <v>圣体</v>
          </cell>
          <cell r="C56" t="str">
            <v>战斗中，增加10%最大生命值。</v>
          </cell>
        </row>
        <row r="57">
          <cell r="A57">
            <v>440001</v>
          </cell>
          <cell r="B57" t="str">
            <v>风驰电掣</v>
          </cell>
          <cell r="C57" t="str">
            <v>发动技能后，50%的概率增加自身速度500点，持续4秒。</v>
          </cell>
        </row>
        <row r="58">
          <cell r="A58">
            <v>440002</v>
          </cell>
          <cell r="B58" t="str">
            <v>圣体</v>
          </cell>
          <cell r="C58" t="str">
            <v>战斗中，增加10%最大生命值。</v>
          </cell>
        </row>
        <row r="59">
          <cell r="A59">
            <v>440003</v>
          </cell>
          <cell r="B59" t="str">
            <v>圣体</v>
          </cell>
          <cell r="C59" t="str">
            <v>战斗中，增加10%最大生命值。</v>
          </cell>
        </row>
        <row r="60">
          <cell r="A60">
            <v>511001</v>
          </cell>
          <cell r="B60" t="str">
            <v>狂暴</v>
          </cell>
          <cell r="C60" t="str">
            <v>发动技能时，50%的概率将暴击率视作额外暴击伤害。</v>
          </cell>
        </row>
        <row r="61">
          <cell r="A61">
            <v>511002</v>
          </cell>
          <cell r="B61" t="str">
            <v>重伤</v>
          </cell>
          <cell r="C61" t="str">
            <v>发动技能后，使目标受到治疗效果降低40%，持续8秒。</v>
          </cell>
        </row>
        <row r="62">
          <cell r="A62">
            <v>511003</v>
          </cell>
          <cell r="B62" t="str">
            <v>伏击</v>
          </cell>
          <cell r="C62" t="str">
            <v>发动技能后，30%的概率对敌方随机1名施加80%攻击力的魔法伤害。</v>
          </cell>
        </row>
        <row r="63">
          <cell r="A63">
            <v>511004</v>
          </cell>
          <cell r="B63" t="str">
            <v>明心</v>
          </cell>
          <cell r="C63" t="str">
            <v>战斗中，增加10%效果抵抗。</v>
          </cell>
        </row>
        <row r="64">
          <cell r="A64">
            <v>511005</v>
          </cell>
          <cell r="B64" t="str">
            <v>回春</v>
          </cell>
          <cell r="C64" t="str">
            <v>战斗中，增加20%受到的治疗效果。</v>
          </cell>
        </row>
        <row r="65">
          <cell r="A65">
            <v>511006</v>
          </cell>
          <cell r="B65" t="str">
            <v>圣体</v>
          </cell>
          <cell r="C65" t="str">
            <v>战斗中，增加20%最大生命值。</v>
          </cell>
        </row>
        <row r="66">
          <cell r="A66">
            <v>511007</v>
          </cell>
          <cell r="B66" t="str">
            <v>洞察</v>
          </cell>
          <cell r="C66" t="str">
            <v>战斗中，增加20%抗暴率。</v>
          </cell>
        </row>
        <row r="67">
          <cell r="A67">
            <v>511008</v>
          </cell>
          <cell r="B67" t="str">
            <v>破锋</v>
          </cell>
          <cell r="C67" t="str">
            <v>战斗中，增加20%攻击力。</v>
          </cell>
        </row>
        <row r="68">
          <cell r="A68">
            <v>511009</v>
          </cell>
          <cell r="B68" t="str">
            <v>天御</v>
          </cell>
          <cell r="C68" t="str">
            <v>战斗中，增加20%伤害减免。</v>
          </cell>
        </row>
        <row r="69">
          <cell r="A69">
            <v>511010</v>
          </cell>
          <cell r="B69" t="str">
            <v>斩神</v>
          </cell>
          <cell r="C69" t="str">
            <v>战斗中，增加10%暴击率。</v>
          </cell>
        </row>
        <row r="70">
          <cell r="A70">
            <v>511011</v>
          </cell>
          <cell r="B70" t="str">
            <v>精术</v>
          </cell>
          <cell r="C70" t="str">
            <v>战斗中，增加10%效果命中。</v>
          </cell>
        </row>
        <row r="71">
          <cell r="A71">
            <v>512001</v>
          </cell>
          <cell r="B71" t="str">
            <v>死战</v>
          </cell>
          <cell r="C71" t="str">
            <v>血量低于30%时，触发控制免疫，持续10秒。每场战斗只能触发1次。</v>
          </cell>
        </row>
        <row r="72">
          <cell r="A72">
            <v>512002</v>
          </cell>
          <cell r="B72" t="str">
            <v>战甲</v>
          </cell>
          <cell r="C72" t="str">
            <v>发动技能时，60%的概率将护甲的30%视作额外攻击。</v>
          </cell>
        </row>
        <row r="73">
          <cell r="A73">
            <v>512003</v>
          </cell>
          <cell r="B73" t="str">
            <v>追击</v>
          </cell>
          <cell r="C73" t="str">
            <v>对血量低于30%的敌人伤害提高35%。</v>
          </cell>
        </row>
        <row r="74">
          <cell r="A74">
            <v>512004</v>
          </cell>
          <cell r="B74" t="str">
            <v>明心</v>
          </cell>
          <cell r="C74" t="str">
            <v>战斗中，增加10%效果抵抗。</v>
          </cell>
        </row>
        <row r="75">
          <cell r="A75">
            <v>512005</v>
          </cell>
          <cell r="B75" t="str">
            <v>回春</v>
          </cell>
          <cell r="C75" t="str">
            <v>战斗中，增加20%受到的治疗效果。</v>
          </cell>
        </row>
        <row r="76">
          <cell r="A76">
            <v>512006</v>
          </cell>
          <cell r="B76" t="str">
            <v>天伤</v>
          </cell>
          <cell r="C76" t="str">
            <v>战斗中，增加20%伤害。</v>
          </cell>
        </row>
        <row r="77">
          <cell r="A77">
            <v>512007</v>
          </cell>
          <cell r="B77" t="str">
            <v>圣体</v>
          </cell>
          <cell r="C77" t="str">
            <v>战斗中，增加20%最大生命值。</v>
          </cell>
        </row>
        <row r="78">
          <cell r="A78">
            <v>512008</v>
          </cell>
          <cell r="B78" t="str">
            <v>破空</v>
          </cell>
          <cell r="C78" t="str">
            <v>战斗中，增加30%暴击伤害。</v>
          </cell>
        </row>
        <row r="79">
          <cell r="A79">
            <v>512009</v>
          </cell>
          <cell r="B79" t="str">
            <v>迅雷</v>
          </cell>
          <cell r="C79" t="str">
            <v>战斗中，增加1056点速度。</v>
          </cell>
        </row>
        <row r="80">
          <cell r="A80">
            <v>512010</v>
          </cell>
          <cell r="B80" t="str">
            <v>斩神</v>
          </cell>
          <cell r="C80" t="str">
            <v>战斗中，增加10%暴击率。</v>
          </cell>
        </row>
        <row r="81">
          <cell r="A81">
            <v>512011</v>
          </cell>
          <cell r="B81" t="str">
            <v>破锋</v>
          </cell>
          <cell r="C81" t="str">
            <v>战斗中，增加20%攻击力。</v>
          </cell>
        </row>
        <row r="82">
          <cell r="A82">
            <v>513001</v>
          </cell>
          <cell r="B82" t="str">
            <v>战甲</v>
          </cell>
          <cell r="C82" t="str">
            <v>发动技能时，50%的概率将护甲的40%视作额外攻击。</v>
          </cell>
        </row>
        <row r="83">
          <cell r="A83">
            <v>513002</v>
          </cell>
          <cell r="B83" t="str">
            <v>反击</v>
          </cell>
          <cell r="C83" t="str">
            <v>受击后，有60%的概率对随机1人造成40%护甲值的真实伤害。</v>
          </cell>
        </row>
        <row r="84">
          <cell r="A84">
            <v>513003</v>
          </cell>
          <cell r="B84" t="str">
            <v>善战</v>
          </cell>
          <cell r="C84" t="str">
            <v>发动技能时，最大生命值的1%视作额外攻击力。</v>
          </cell>
        </row>
        <row r="85">
          <cell r="A85">
            <v>513004</v>
          </cell>
          <cell r="B85" t="str">
            <v>神甲</v>
          </cell>
          <cell r="C85" t="str">
            <v>战斗中，增加20%护甲。</v>
          </cell>
        </row>
        <row r="86">
          <cell r="A86">
            <v>513005</v>
          </cell>
          <cell r="B86" t="str">
            <v>御魔</v>
          </cell>
          <cell r="C86" t="str">
            <v>战斗中，增加20%魔抗。</v>
          </cell>
        </row>
        <row r="87">
          <cell r="A87">
            <v>513006</v>
          </cell>
          <cell r="B87" t="str">
            <v>圣体</v>
          </cell>
          <cell r="C87" t="str">
            <v>战斗中，增加20%最大生命值。</v>
          </cell>
        </row>
        <row r="88">
          <cell r="A88">
            <v>513007</v>
          </cell>
          <cell r="B88" t="str">
            <v>洞察</v>
          </cell>
          <cell r="C88" t="str">
            <v>战斗中，增加20%抗暴率。</v>
          </cell>
        </row>
        <row r="89">
          <cell r="A89">
            <v>513008</v>
          </cell>
          <cell r="B89" t="str">
            <v>精术</v>
          </cell>
          <cell r="C89" t="str">
            <v>战斗中，增加10%效果命中。</v>
          </cell>
        </row>
        <row r="90">
          <cell r="A90">
            <v>513009</v>
          </cell>
          <cell r="B90" t="str">
            <v>回春</v>
          </cell>
          <cell r="C90" t="str">
            <v>战斗中，增加20%受到的治疗效果。</v>
          </cell>
        </row>
        <row r="91">
          <cell r="A91">
            <v>513010</v>
          </cell>
          <cell r="B91" t="str">
            <v>圣体</v>
          </cell>
          <cell r="C91" t="str">
            <v>战斗中，增加20%最大生命值。</v>
          </cell>
        </row>
        <row r="92">
          <cell r="A92">
            <v>513011</v>
          </cell>
          <cell r="B92" t="str">
            <v>天御</v>
          </cell>
          <cell r="C92" t="str">
            <v>战斗中，增加20%伤害减免。</v>
          </cell>
        </row>
        <row r="93">
          <cell r="A93">
            <v>514001</v>
          </cell>
          <cell r="B93" t="str">
            <v>混乱</v>
          </cell>
          <cell r="C93" t="str">
            <v>发动技能后，有20%的概率眩晕敌方其中1人，持续3秒。</v>
          </cell>
        </row>
        <row r="94">
          <cell r="A94">
            <v>514002</v>
          </cell>
          <cell r="B94" t="str">
            <v>命运</v>
          </cell>
          <cell r="C94" t="str">
            <v>控制效果命中后，50%的概率对全体造成30%的魔法伤害。</v>
          </cell>
        </row>
        <row r="95">
          <cell r="A95">
            <v>514003</v>
          </cell>
          <cell r="B95" t="str">
            <v>擅攻</v>
          </cell>
          <cell r="C95" t="str">
            <v>造成的持续伤害时间延长4秒。</v>
          </cell>
        </row>
        <row r="96">
          <cell r="A96">
            <v>514004</v>
          </cell>
          <cell r="B96" t="str">
            <v>明心</v>
          </cell>
          <cell r="C96" t="str">
            <v>战斗中，增加10%效果抵抗。</v>
          </cell>
        </row>
        <row r="97">
          <cell r="A97">
            <v>514005</v>
          </cell>
          <cell r="B97" t="str">
            <v>回春</v>
          </cell>
          <cell r="C97" t="str">
            <v>战斗中，增加20%受到的治疗效果。</v>
          </cell>
        </row>
        <row r="98">
          <cell r="A98">
            <v>514006</v>
          </cell>
          <cell r="B98" t="str">
            <v>天御</v>
          </cell>
          <cell r="C98" t="str">
            <v>战斗中，增加20%伤害减免。</v>
          </cell>
        </row>
        <row r="99">
          <cell r="A99">
            <v>514007</v>
          </cell>
          <cell r="B99" t="str">
            <v>圣体</v>
          </cell>
          <cell r="C99" t="str">
            <v>战斗中，增加20%最大生命值。</v>
          </cell>
        </row>
        <row r="100">
          <cell r="A100">
            <v>514008</v>
          </cell>
          <cell r="B100" t="str">
            <v>精术</v>
          </cell>
          <cell r="C100" t="str">
            <v>战斗中，增加10%效果命中。</v>
          </cell>
        </row>
        <row r="101">
          <cell r="A101">
            <v>514009</v>
          </cell>
          <cell r="B101" t="str">
            <v>迅雷</v>
          </cell>
          <cell r="C101" t="str">
            <v>战斗中，增加1056点速度。</v>
          </cell>
        </row>
        <row r="102">
          <cell r="A102">
            <v>514010</v>
          </cell>
          <cell r="B102" t="str">
            <v>天伤</v>
          </cell>
          <cell r="C102" t="str">
            <v>战斗中，增加20%伤害。</v>
          </cell>
        </row>
        <row r="103">
          <cell r="A103">
            <v>514011</v>
          </cell>
          <cell r="B103" t="str">
            <v>破锋</v>
          </cell>
          <cell r="C103" t="str">
            <v>战斗中，增加20%攻击力。</v>
          </cell>
        </row>
        <row r="104">
          <cell r="A104">
            <v>515001</v>
          </cell>
          <cell r="B104" t="str">
            <v>狂怒</v>
          </cell>
          <cell r="C104" t="str">
            <v>发动技能时，50%的概率将最大生命值的5%视作额外攻击力。</v>
          </cell>
        </row>
        <row r="105">
          <cell r="A105">
            <v>515002</v>
          </cell>
          <cell r="B105" t="str">
            <v>极速</v>
          </cell>
          <cell r="C105" t="str">
            <v>发动技能后，80%的概率提升我方随机角色最大生命值1%的速度，持续5秒。</v>
          </cell>
        </row>
        <row r="106">
          <cell r="A106">
            <v>515003</v>
          </cell>
          <cell r="B106" t="str">
            <v>祈祷</v>
          </cell>
          <cell r="C106" t="str">
            <v>使用回复技能时，30%的概率提高恢复效果30%。</v>
          </cell>
        </row>
        <row r="107">
          <cell r="A107">
            <v>515004</v>
          </cell>
          <cell r="B107" t="str">
            <v>明心</v>
          </cell>
          <cell r="C107" t="str">
            <v>战斗中，增加10%效果抵抗。</v>
          </cell>
        </row>
        <row r="108">
          <cell r="A108">
            <v>515005</v>
          </cell>
          <cell r="B108" t="str">
            <v>精术</v>
          </cell>
          <cell r="C108" t="str">
            <v>战斗中，增加10%效果命中。</v>
          </cell>
        </row>
        <row r="109">
          <cell r="A109">
            <v>515006</v>
          </cell>
          <cell r="B109" t="str">
            <v>圣体</v>
          </cell>
          <cell r="C109" t="str">
            <v>战斗中，增加20%最大生命值。</v>
          </cell>
        </row>
        <row r="110">
          <cell r="A110">
            <v>515007</v>
          </cell>
          <cell r="B110" t="str">
            <v>洞察</v>
          </cell>
          <cell r="C110" t="str">
            <v>战斗中，增加20%抗暴率。</v>
          </cell>
        </row>
        <row r="111">
          <cell r="A111">
            <v>515008</v>
          </cell>
          <cell r="B111" t="str">
            <v>破锋</v>
          </cell>
          <cell r="C111" t="str">
            <v>战斗中，增加20%攻击力。</v>
          </cell>
        </row>
        <row r="112">
          <cell r="A112">
            <v>515009</v>
          </cell>
          <cell r="B112" t="str">
            <v>神愈</v>
          </cell>
          <cell r="C112" t="str">
            <v>战斗中，增加20%治疗量。</v>
          </cell>
        </row>
        <row r="113">
          <cell r="A113">
            <v>515010</v>
          </cell>
          <cell r="B113" t="str">
            <v>斩神</v>
          </cell>
          <cell r="C113" t="str">
            <v>战斗中，增加10%暴击率。</v>
          </cell>
        </row>
        <row r="114">
          <cell r="A114">
            <v>515011</v>
          </cell>
          <cell r="B114" t="str">
            <v>迅雷</v>
          </cell>
          <cell r="C114" t="str">
            <v>战斗中，增加1056点速度。</v>
          </cell>
        </row>
        <row r="115">
          <cell r="A115">
            <v>520001</v>
          </cell>
          <cell r="B115" t="str">
            <v>不倒</v>
          </cell>
          <cell r="C115" t="str">
            <v>受击后,60%的概率回复自身30%攻击力的血量。</v>
          </cell>
        </row>
        <row r="116">
          <cell r="A116">
            <v>520002</v>
          </cell>
          <cell r="B116" t="str">
            <v>御甲</v>
          </cell>
          <cell r="C116" t="str">
            <v>受到物理攻击时，60%的概率将攻击力的30%视作额外护甲。</v>
          </cell>
        </row>
        <row r="117">
          <cell r="A117">
            <v>520003</v>
          </cell>
          <cell r="B117" t="str">
            <v>神助</v>
          </cell>
          <cell r="C117" t="str">
            <v>受击时，有30%的概率抵消30%攻击力的攻击。</v>
          </cell>
        </row>
        <row r="118">
          <cell r="A118">
            <v>520004</v>
          </cell>
          <cell r="B118" t="str">
            <v>舍生取义</v>
          </cell>
          <cell r="C118" t="str">
            <v>死亡时，立即回复己方全体60%攻击力的血量。</v>
          </cell>
        </row>
        <row r="119">
          <cell r="A119">
            <v>520005</v>
          </cell>
          <cell r="B119" t="str">
            <v>针锋相对</v>
          </cell>
          <cell r="C119" t="str">
            <v>被玄策造成伤害时，回复1500生命。</v>
          </cell>
        </row>
        <row r="120">
          <cell r="A120">
            <v>520006</v>
          </cell>
          <cell r="B120" t="str">
            <v>愈合</v>
          </cell>
          <cell r="C120" t="str">
            <v>进入战斗后，每1秒回复500生命。</v>
          </cell>
        </row>
        <row r="121">
          <cell r="A121">
            <v>520007</v>
          </cell>
          <cell r="B121" t="str">
            <v>战神</v>
          </cell>
          <cell r="C121" t="str">
            <v>每1秒，增加5%护甲和魔抗，最高叠加10层。</v>
          </cell>
        </row>
        <row r="122">
          <cell r="A122">
            <v>520008</v>
          </cell>
          <cell r="B122" t="str">
            <v>明心</v>
          </cell>
          <cell r="C122" t="str">
            <v>战斗中，增加5%效果抵抗。</v>
          </cell>
        </row>
        <row r="123">
          <cell r="A123">
            <v>520009</v>
          </cell>
          <cell r="B123" t="str">
            <v>回春</v>
          </cell>
          <cell r="C123" t="str">
            <v>战斗中，增加20%受到的治疗效果。</v>
          </cell>
        </row>
        <row r="124">
          <cell r="A124">
            <v>520010</v>
          </cell>
          <cell r="B124" t="str">
            <v>天伤</v>
          </cell>
          <cell r="C124" t="str">
            <v>战斗中，增加20%伤害。</v>
          </cell>
        </row>
        <row r="125">
          <cell r="A125">
            <v>520011</v>
          </cell>
          <cell r="B125" t="str">
            <v>圣体</v>
          </cell>
          <cell r="C125" t="str">
            <v>战斗中，增加20%最大生命值。</v>
          </cell>
        </row>
        <row r="126">
          <cell r="A126">
            <v>530001</v>
          </cell>
          <cell r="B126" t="str">
            <v>复苏</v>
          </cell>
          <cell r="C126" t="str">
            <v>受到治疗效果提高20%。</v>
          </cell>
        </row>
        <row r="127">
          <cell r="A127">
            <v>530002</v>
          </cell>
          <cell r="B127" t="str">
            <v>撕裂</v>
          </cell>
          <cell r="C127" t="str">
            <v>造成的持续伤害时间延长2秒。</v>
          </cell>
        </row>
        <row r="128">
          <cell r="A128">
            <v>530003</v>
          </cell>
          <cell r="B128" t="str">
            <v>至圣</v>
          </cell>
          <cell r="C128" t="str">
            <v>自身增益效果超过3个时，技能伤害提升50%。</v>
          </cell>
        </row>
        <row r="129">
          <cell r="A129">
            <v>530004</v>
          </cell>
          <cell r="B129" t="str">
            <v>低语</v>
          </cell>
          <cell r="C129" t="str">
            <v>免疫沉默状态。</v>
          </cell>
        </row>
        <row r="130">
          <cell r="A130">
            <v>530005</v>
          </cell>
          <cell r="B130" t="str">
            <v>明神</v>
          </cell>
          <cell r="C130" t="str">
            <v>免疫眩晕状态。</v>
          </cell>
        </row>
        <row r="131">
          <cell r="A131">
            <v>530006</v>
          </cell>
          <cell r="B131" t="str">
            <v>金刚不坏</v>
          </cell>
          <cell r="C131" t="str">
            <v>免疫所有持续伤害状态。</v>
          </cell>
        </row>
        <row r="132">
          <cell r="A132">
            <v>530007</v>
          </cell>
          <cell r="B132" t="str">
            <v>明心</v>
          </cell>
          <cell r="C132" t="str">
            <v>战斗中，增加5%效果抵抗。</v>
          </cell>
        </row>
        <row r="133">
          <cell r="A133">
            <v>530008</v>
          </cell>
          <cell r="B133" t="str">
            <v>回春</v>
          </cell>
          <cell r="C133" t="str">
            <v>战斗中，增加20%受到的治疗效果。</v>
          </cell>
        </row>
        <row r="134">
          <cell r="A134">
            <v>530009</v>
          </cell>
          <cell r="B134" t="str">
            <v>天伤</v>
          </cell>
          <cell r="C134" t="str">
            <v>战斗中，增加20%伤害。</v>
          </cell>
        </row>
        <row r="135">
          <cell r="A135">
            <v>530010</v>
          </cell>
          <cell r="B135" t="str">
            <v>圣体</v>
          </cell>
          <cell r="C135" t="str">
            <v>战斗中，增加20%最大生命值。</v>
          </cell>
        </row>
        <row r="136">
          <cell r="A136">
            <v>540001</v>
          </cell>
          <cell r="B136" t="str">
            <v>风驰电掣</v>
          </cell>
          <cell r="C136" t="str">
            <v>发动技能后，80%的概率增加自身速度500点，持续5秒。</v>
          </cell>
        </row>
        <row r="137">
          <cell r="A137">
            <v>540002</v>
          </cell>
          <cell r="B137" t="str">
            <v>明心</v>
          </cell>
          <cell r="C137" t="str">
            <v>战斗中，增加5%效果抵抗。</v>
          </cell>
        </row>
        <row r="138">
          <cell r="A138">
            <v>540003</v>
          </cell>
          <cell r="B138" t="str">
            <v>回春</v>
          </cell>
          <cell r="C138" t="str">
            <v>战斗中，增加20%受到的治疗效果。</v>
          </cell>
        </row>
        <row r="139">
          <cell r="A139">
            <v>540004</v>
          </cell>
          <cell r="B139" t="str">
            <v>天伤</v>
          </cell>
          <cell r="C139" t="str">
            <v>战斗中，增加20%伤害。</v>
          </cell>
        </row>
        <row r="140">
          <cell r="A140">
            <v>540005</v>
          </cell>
          <cell r="B140" t="str">
            <v>圣体</v>
          </cell>
          <cell r="C140" t="str">
            <v>战斗中，增加20%最大生命值。</v>
          </cell>
        </row>
        <row r="141">
          <cell r="A141">
            <v>540006</v>
          </cell>
          <cell r="B141" t="str">
            <v>圣体</v>
          </cell>
          <cell r="C141" t="str">
            <v>战斗中，增加20%最大生命值。</v>
          </cell>
        </row>
        <row r="142">
          <cell r="A142">
            <v>540007</v>
          </cell>
          <cell r="B142" t="str">
            <v>圣体</v>
          </cell>
          <cell r="C142" t="str">
            <v>战斗中，增加20%最大生命值。</v>
          </cell>
        </row>
        <row r="143">
          <cell r="A143">
            <v>540008</v>
          </cell>
          <cell r="B143" t="str">
            <v>圣体</v>
          </cell>
          <cell r="C143" t="str">
            <v>战斗中，增加20%最大生命值。</v>
          </cell>
        </row>
        <row r="144">
          <cell r="A144">
            <v>540009</v>
          </cell>
          <cell r="B144" t="str">
            <v>圣体</v>
          </cell>
          <cell r="C144" t="str">
            <v>战斗中，增加20%最大生命值。</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4"/>
  <sheetViews>
    <sheetView tabSelected="1" workbookViewId="0">
      <pane xSplit="1" ySplit="7" topLeftCell="B97" activePane="bottomRight" state="frozenSplit"/>
      <selection pane="topRight"/>
      <selection pane="bottomLeft"/>
      <selection pane="bottomRight" sqref="A1:XFD1048576"/>
    </sheetView>
  </sheetViews>
  <sheetFormatPr defaultColWidth="9" defaultRowHeight="14.25"/>
  <cols>
    <col min="1" max="1" width="11.625" style="34" customWidth="1"/>
    <col min="2" max="2" width="9" style="4"/>
    <col min="3" max="5" width="14.125" style="4" customWidth="1"/>
    <col min="6" max="6" width="12.75" style="4" customWidth="1"/>
    <col min="7" max="8" width="19" style="4" customWidth="1"/>
    <col min="9" max="10" width="22.875" style="4" customWidth="1"/>
    <col min="11" max="11" width="10.5" style="4" customWidth="1"/>
    <col min="12" max="12" width="12.25" style="4" customWidth="1"/>
    <col min="13" max="13" width="42.875" style="4" customWidth="1"/>
    <col min="14" max="14" width="15.25" style="4" customWidth="1"/>
    <col min="15" max="15" width="14.875" style="4" customWidth="1"/>
    <col min="16" max="16" width="25.25" style="4" customWidth="1"/>
    <col min="17" max="19" width="20.625" style="4" customWidth="1"/>
    <col min="20" max="22" width="77.625" style="4" customWidth="1"/>
    <col min="23" max="23" width="26.25" style="4" customWidth="1"/>
    <col min="24" max="24" width="13.25" style="4" customWidth="1"/>
    <col min="25" max="27" width="9" style="4"/>
    <col min="28" max="16384" width="9" style="34"/>
  </cols>
  <sheetData>
    <row r="1" spans="1:30">
      <c r="A1" s="21"/>
      <c r="B1" s="22" t="s">
        <v>0</v>
      </c>
      <c r="C1" s="22" t="s">
        <v>1</v>
      </c>
      <c r="D1" s="23" t="s">
        <v>2</v>
      </c>
      <c r="E1" s="23" t="s">
        <v>3</v>
      </c>
      <c r="F1" s="22" t="s">
        <v>4</v>
      </c>
      <c r="G1" s="22" t="s">
        <v>5</v>
      </c>
      <c r="H1" s="22" t="s">
        <v>6</v>
      </c>
      <c r="I1" s="23" t="s">
        <v>7</v>
      </c>
      <c r="J1" s="22" t="s">
        <v>8</v>
      </c>
      <c r="K1" s="22" t="s">
        <v>9</v>
      </c>
      <c r="L1" s="23" t="s">
        <v>10</v>
      </c>
      <c r="M1" s="22" t="s">
        <v>11</v>
      </c>
      <c r="N1" s="22" t="s">
        <v>12</v>
      </c>
      <c r="O1" s="22" t="s">
        <v>13</v>
      </c>
      <c r="P1" s="23" t="s">
        <v>14</v>
      </c>
      <c r="Q1" s="22" t="s">
        <v>15</v>
      </c>
      <c r="R1" s="22" t="s">
        <v>16</v>
      </c>
      <c r="S1" s="23" t="s">
        <v>17</v>
      </c>
      <c r="T1" s="22" t="s">
        <v>18</v>
      </c>
      <c r="U1" s="78" t="s">
        <v>1903</v>
      </c>
      <c r="V1" s="78" t="s">
        <v>1906</v>
      </c>
      <c r="W1" s="23" t="s">
        <v>19</v>
      </c>
      <c r="X1" s="23" t="s">
        <v>20</v>
      </c>
      <c r="Y1" s="22" t="s">
        <v>21</v>
      </c>
      <c r="Z1" s="68" t="s">
        <v>22</v>
      </c>
      <c r="AA1" s="35" t="s">
        <v>23</v>
      </c>
      <c r="AB1" s="34" t="s">
        <v>24</v>
      </c>
      <c r="AC1" s="34" t="s">
        <v>25</v>
      </c>
      <c r="AD1" s="34" t="s">
        <v>26</v>
      </c>
    </row>
    <row r="2" spans="1:30">
      <c r="A2" s="24"/>
      <c r="B2" s="25" t="s">
        <v>27</v>
      </c>
      <c r="C2" s="25" t="s">
        <v>28</v>
      </c>
      <c r="D2" s="26" t="s">
        <v>27</v>
      </c>
      <c r="E2" s="26" t="s">
        <v>29</v>
      </c>
      <c r="F2" s="25" t="s">
        <v>27</v>
      </c>
      <c r="G2" s="25" t="s">
        <v>27</v>
      </c>
      <c r="H2" s="25" t="s">
        <v>27</v>
      </c>
      <c r="I2" s="26" t="s">
        <v>30</v>
      </c>
      <c r="J2" s="25" t="s">
        <v>31</v>
      </c>
      <c r="K2" s="25" t="s">
        <v>31</v>
      </c>
      <c r="L2" s="72" t="s">
        <v>1810</v>
      </c>
      <c r="M2" s="26" t="s">
        <v>32</v>
      </c>
      <c r="N2" s="25" t="s">
        <v>27</v>
      </c>
      <c r="O2" s="25" t="s">
        <v>27</v>
      </c>
      <c r="P2" s="26" t="s">
        <v>27</v>
      </c>
      <c r="Q2" s="26" t="s">
        <v>33</v>
      </c>
      <c r="R2" s="26" t="s">
        <v>33</v>
      </c>
      <c r="S2" s="26" t="s">
        <v>28</v>
      </c>
      <c r="T2" s="26" t="s">
        <v>31</v>
      </c>
      <c r="U2" s="79" t="s">
        <v>1904</v>
      </c>
      <c r="V2" s="79" t="s">
        <v>1907</v>
      </c>
      <c r="W2" s="26" t="s">
        <v>34</v>
      </c>
      <c r="X2" s="25" t="s">
        <v>27</v>
      </c>
      <c r="Y2" s="25" t="s">
        <v>27</v>
      </c>
      <c r="Z2" s="69" t="s">
        <v>27</v>
      </c>
      <c r="AA2" s="36" t="s">
        <v>29</v>
      </c>
      <c r="AB2" s="34" t="s">
        <v>35</v>
      </c>
      <c r="AC2" s="34" t="s">
        <v>35</v>
      </c>
      <c r="AD2" s="34" t="s">
        <v>35</v>
      </c>
    </row>
    <row r="3" spans="1:30">
      <c r="A3" s="27"/>
      <c r="B3" s="28">
        <v>2</v>
      </c>
      <c r="C3" s="28">
        <v>3</v>
      </c>
      <c r="D3" s="28">
        <v>2</v>
      </c>
      <c r="E3" s="28">
        <v>2</v>
      </c>
      <c r="F3" s="28">
        <v>2</v>
      </c>
      <c r="G3" s="28">
        <v>2</v>
      </c>
      <c r="H3" s="28">
        <v>2</v>
      </c>
      <c r="I3" s="28">
        <v>2</v>
      </c>
      <c r="J3" s="28">
        <v>2</v>
      </c>
      <c r="K3" s="28">
        <v>2</v>
      </c>
      <c r="L3" s="28">
        <v>2</v>
      </c>
      <c r="M3" s="28">
        <v>2</v>
      </c>
      <c r="N3" s="28">
        <v>2</v>
      </c>
      <c r="O3" s="28">
        <v>2</v>
      </c>
      <c r="P3" s="28">
        <v>2</v>
      </c>
      <c r="Q3" s="28">
        <v>2</v>
      </c>
      <c r="R3" s="28">
        <v>2</v>
      </c>
      <c r="S3" s="28">
        <v>3</v>
      </c>
      <c r="T3" s="28">
        <v>2</v>
      </c>
      <c r="U3" s="28">
        <v>3</v>
      </c>
      <c r="V3" s="28">
        <v>3</v>
      </c>
      <c r="W3" s="28">
        <v>2</v>
      </c>
      <c r="X3" s="28">
        <v>2</v>
      </c>
      <c r="Y3" s="28">
        <v>2</v>
      </c>
      <c r="Z3" s="70">
        <v>3</v>
      </c>
      <c r="AA3" s="37">
        <v>2</v>
      </c>
      <c r="AB3" s="34">
        <v>0</v>
      </c>
      <c r="AC3" s="34">
        <v>0</v>
      </c>
      <c r="AD3" s="34">
        <v>0</v>
      </c>
    </row>
    <row r="4" spans="1:30" ht="99.75">
      <c r="A4" s="29"/>
      <c r="B4" s="30" t="s">
        <v>36</v>
      </c>
      <c r="C4" s="30" t="s">
        <v>37</v>
      </c>
      <c r="D4" s="30" t="s">
        <v>38</v>
      </c>
      <c r="E4" s="31" t="s">
        <v>39</v>
      </c>
      <c r="F4" s="31" t="s">
        <v>40</v>
      </c>
      <c r="G4" s="31" t="s">
        <v>41</v>
      </c>
      <c r="H4" s="31" t="s">
        <v>42</v>
      </c>
      <c r="I4" s="31" t="s">
        <v>43</v>
      </c>
      <c r="J4" s="31" t="s">
        <v>44</v>
      </c>
      <c r="K4" s="31" t="s">
        <v>45</v>
      </c>
      <c r="L4" s="31" t="s">
        <v>46</v>
      </c>
      <c r="M4" s="30" t="s">
        <v>47</v>
      </c>
      <c r="N4" s="30" t="s">
        <v>48</v>
      </c>
      <c r="O4" s="30" t="s">
        <v>49</v>
      </c>
      <c r="P4" s="31" t="s">
        <v>50</v>
      </c>
      <c r="Q4" s="31" t="s">
        <v>51</v>
      </c>
      <c r="R4" s="31" t="s">
        <v>52</v>
      </c>
      <c r="S4" s="30" t="s">
        <v>53</v>
      </c>
      <c r="T4" s="31" t="s">
        <v>54</v>
      </c>
      <c r="U4" s="80" t="s">
        <v>1905</v>
      </c>
      <c r="V4" s="80" t="s">
        <v>1908</v>
      </c>
      <c r="W4" s="30" t="s">
        <v>55</v>
      </c>
      <c r="X4" s="31" t="s">
        <v>56</v>
      </c>
      <c r="Y4" s="31" t="s">
        <v>57</v>
      </c>
      <c r="Z4" s="38" t="s">
        <v>58</v>
      </c>
      <c r="AA4" s="74" t="s">
        <v>1842</v>
      </c>
      <c r="AB4" s="34" t="s">
        <v>60</v>
      </c>
      <c r="AC4" s="34" t="s">
        <v>60</v>
      </c>
      <c r="AD4" s="34" t="s">
        <v>60</v>
      </c>
    </row>
    <row r="5" spans="1:30">
      <c r="A5" s="32" t="s">
        <v>61</v>
      </c>
      <c r="B5" s="33">
        <v>0</v>
      </c>
      <c r="C5" s="33" t="str">
        <f>""</f>
        <v/>
      </c>
      <c r="D5" s="33">
        <v>0</v>
      </c>
      <c r="E5" s="33"/>
      <c r="F5" s="33">
        <v>0</v>
      </c>
      <c r="G5" s="33">
        <v>0</v>
      </c>
      <c r="H5" s="33">
        <v>0</v>
      </c>
      <c r="I5" s="33"/>
      <c r="J5" s="33" t="s">
        <v>62</v>
      </c>
      <c r="K5" s="33" t="s">
        <v>62</v>
      </c>
      <c r="L5" s="33"/>
      <c r="M5" s="33" t="s">
        <v>63</v>
      </c>
      <c r="N5" s="33">
        <v>0</v>
      </c>
      <c r="O5" s="33">
        <v>0</v>
      </c>
      <c r="P5" s="33"/>
      <c r="Q5" s="33"/>
      <c r="R5" s="33"/>
      <c r="S5" s="33"/>
      <c r="T5" s="33"/>
      <c r="U5" s="33"/>
      <c r="V5" s="33"/>
      <c r="W5" s="33"/>
      <c r="X5" s="33">
        <v>0</v>
      </c>
      <c r="Y5" s="33">
        <v>0</v>
      </c>
      <c r="Z5" s="40"/>
      <c r="AA5" s="39">
        <v>0</v>
      </c>
      <c r="AB5" s="34" t="str">
        <f>""</f>
        <v/>
      </c>
      <c r="AC5" s="34" t="str">
        <f>""</f>
        <v/>
      </c>
      <c r="AD5" s="34" t="str">
        <f>""</f>
        <v/>
      </c>
    </row>
    <row r="6" spans="1:30">
      <c r="A6" s="32" t="s">
        <v>64</v>
      </c>
      <c r="B6" s="33"/>
      <c r="C6" s="33"/>
      <c r="D6" s="33"/>
      <c r="E6" s="33"/>
      <c r="F6" s="33"/>
      <c r="G6" s="33"/>
      <c r="H6" s="33"/>
      <c r="I6" s="33"/>
      <c r="J6" s="33"/>
      <c r="K6" s="33"/>
      <c r="L6" s="33"/>
      <c r="M6" s="33"/>
      <c r="N6" s="33"/>
      <c r="O6" s="33"/>
      <c r="P6" s="33"/>
      <c r="Q6" s="33"/>
      <c r="R6" s="33"/>
      <c r="S6" s="33"/>
      <c r="T6" s="33"/>
      <c r="U6" s="33"/>
      <c r="V6" s="33"/>
      <c r="W6" s="33"/>
      <c r="X6" s="33"/>
      <c r="Y6" s="33"/>
      <c r="Z6" s="40">
        <v>0</v>
      </c>
      <c r="AA6" s="39"/>
    </row>
    <row r="7" spans="1:30">
      <c r="A7" s="32" t="s">
        <v>65</v>
      </c>
      <c r="B7" s="33"/>
      <c r="C7" s="33"/>
      <c r="D7" s="33"/>
      <c r="E7" s="33"/>
      <c r="F7" s="33"/>
      <c r="G7" s="33"/>
      <c r="H7" s="33"/>
      <c r="I7" s="33"/>
      <c r="J7" s="33"/>
      <c r="K7" s="33"/>
      <c r="L7" s="33"/>
      <c r="M7" s="33"/>
      <c r="N7" s="33"/>
      <c r="O7" s="33"/>
      <c r="P7" s="33"/>
      <c r="Q7" s="33"/>
      <c r="R7" s="33"/>
      <c r="S7" s="33"/>
      <c r="T7" s="33"/>
      <c r="U7" s="33"/>
      <c r="V7" s="33"/>
      <c r="W7" s="33"/>
      <c r="X7" s="33"/>
      <c r="Y7" s="33"/>
      <c r="Z7" s="40"/>
      <c r="AA7" s="39"/>
    </row>
    <row r="8" spans="1:30" s="62" customFormat="1">
      <c r="B8" s="63">
        <v>60001</v>
      </c>
      <c r="C8" s="63" t="s">
        <v>66</v>
      </c>
      <c r="D8" s="63"/>
      <c r="E8" s="63">
        <v>2</v>
      </c>
      <c r="F8" s="63">
        <v>0</v>
      </c>
      <c r="G8" s="63">
        <v>1</v>
      </c>
      <c r="H8" s="63">
        <v>1</v>
      </c>
      <c r="I8" s="63" t="s">
        <v>67</v>
      </c>
      <c r="J8" s="63" t="s">
        <v>67</v>
      </c>
      <c r="K8" s="63" t="s">
        <v>67</v>
      </c>
      <c r="L8" s="63"/>
      <c r="M8" s="63"/>
      <c r="N8" s="63"/>
      <c r="O8" s="63"/>
      <c r="P8" s="63"/>
      <c r="Q8" s="63"/>
      <c r="R8" s="63"/>
      <c r="S8" s="63"/>
      <c r="T8" s="63"/>
      <c r="U8" s="63"/>
      <c r="V8" s="63"/>
      <c r="W8" s="63"/>
      <c r="X8" s="63">
        <v>0</v>
      </c>
      <c r="Y8" s="63">
        <v>0</v>
      </c>
      <c r="Z8" s="63"/>
      <c r="AA8" s="63"/>
    </row>
    <row r="9" spans="1:30" s="62" customFormat="1">
      <c r="B9" s="63">
        <v>60002</v>
      </c>
      <c r="C9" s="63" t="s">
        <v>68</v>
      </c>
      <c r="D9" s="63"/>
      <c r="E9" s="63">
        <v>2</v>
      </c>
      <c r="F9" s="63">
        <v>0</v>
      </c>
      <c r="G9" s="63">
        <v>1</v>
      </c>
      <c r="H9" s="63">
        <v>2</v>
      </c>
      <c r="I9" s="63" t="s">
        <v>69</v>
      </c>
      <c r="J9" s="63" t="s">
        <v>69</v>
      </c>
      <c r="K9" s="63" t="s">
        <v>69</v>
      </c>
      <c r="L9" s="63"/>
      <c r="M9" s="63"/>
      <c r="N9" s="63"/>
      <c r="O9" s="63"/>
      <c r="P9" s="63"/>
      <c r="Q9" s="63"/>
      <c r="R9" s="63"/>
      <c r="S9" s="63"/>
      <c r="T9" s="63"/>
      <c r="U9" s="63"/>
      <c r="V9" s="63"/>
      <c r="W9" s="63"/>
      <c r="X9" s="63">
        <v>0</v>
      </c>
      <c r="Y9" s="63">
        <v>0</v>
      </c>
      <c r="Z9" s="63"/>
      <c r="AA9" s="63"/>
    </row>
    <row r="10" spans="1:30" s="62" customFormat="1">
      <c r="B10" s="63">
        <v>60016</v>
      </c>
      <c r="C10" s="63" t="s">
        <v>70</v>
      </c>
      <c r="D10" s="63"/>
      <c r="E10" s="63">
        <v>2</v>
      </c>
      <c r="F10" s="63">
        <v>0</v>
      </c>
      <c r="G10" s="63">
        <v>2</v>
      </c>
      <c r="H10" s="63">
        <v>1</v>
      </c>
      <c r="I10" s="63" t="s">
        <v>71</v>
      </c>
      <c r="J10" s="63" t="s">
        <v>71</v>
      </c>
      <c r="K10" s="63" t="s">
        <v>71</v>
      </c>
      <c r="L10" s="63"/>
      <c r="M10" s="63"/>
      <c r="N10" s="63"/>
      <c r="O10" s="63"/>
      <c r="P10" s="63"/>
      <c r="Q10" s="63"/>
      <c r="R10" s="63"/>
      <c r="S10" s="63"/>
      <c r="T10" s="63"/>
      <c r="U10" s="63"/>
      <c r="V10" s="63"/>
      <c r="W10" s="63"/>
      <c r="X10" s="63">
        <v>0</v>
      </c>
      <c r="Y10" s="63">
        <v>0</v>
      </c>
      <c r="Z10" s="63"/>
      <c r="AA10" s="63"/>
    </row>
    <row r="11" spans="1:30" s="62" customFormat="1">
      <c r="B11" s="63">
        <v>60017</v>
      </c>
      <c r="C11" s="63" t="s">
        <v>72</v>
      </c>
      <c r="D11" s="63"/>
      <c r="E11" s="63">
        <v>2</v>
      </c>
      <c r="F11" s="63">
        <v>0</v>
      </c>
      <c r="G11" s="63">
        <v>2</v>
      </c>
      <c r="H11" s="63">
        <v>2</v>
      </c>
      <c r="I11" s="63" t="s">
        <v>73</v>
      </c>
      <c r="J11" s="63" t="s">
        <v>73</v>
      </c>
      <c r="K11" s="63" t="s">
        <v>73</v>
      </c>
      <c r="L11" s="63"/>
      <c r="M11" s="63"/>
      <c r="N11" s="63"/>
      <c r="O11" s="63"/>
      <c r="P11" s="63"/>
      <c r="Q11" s="63"/>
      <c r="R11" s="63"/>
      <c r="S11" s="63"/>
      <c r="T11" s="63"/>
      <c r="U11" s="63"/>
      <c r="V11" s="63"/>
      <c r="W11" s="63"/>
      <c r="X11" s="63">
        <v>0</v>
      </c>
      <c r="Y11" s="63">
        <v>0</v>
      </c>
      <c r="Z11" s="63"/>
      <c r="AA11" s="63"/>
    </row>
    <row r="12" spans="1:30" s="62" customFormat="1">
      <c r="B12" s="63">
        <v>60022</v>
      </c>
      <c r="C12" s="63" t="s">
        <v>74</v>
      </c>
      <c r="D12" s="63"/>
      <c r="E12" s="63">
        <v>2</v>
      </c>
      <c r="F12" s="63">
        <v>0</v>
      </c>
      <c r="G12" s="63">
        <v>3</v>
      </c>
      <c r="H12" s="63">
        <v>1</v>
      </c>
      <c r="I12" s="63" t="s">
        <v>75</v>
      </c>
      <c r="J12" s="63" t="s">
        <v>75</v>
      </c>
      <c r="K12" s="63" t="s">
        <v>75</v>
      </c>
      <c r="L12" s="63"/>
      <c r="M12" s="63"/>
      <c r="N12" s="63"/>
      <c r="O12" s="63"/>
      <c r="P12" s="63"/>
      <c r="Q12" s="63"/>
      <c r="R12" s="63"/>
      <c r="S12" s="63"/>
      <c r="T12" s="63"/>
      <c r="U12" s="63"/>
      <c r="V12" s="63"/>
      <c r="W12" s="63"/>
      <c r="X12" s="63">
        <v>0</v>
      </c>
      <c r="Y12" s="63">
        <v>0</v>
      </c>
      <c r="Z12" s="63"/>
      <c r="AA12" s="63"/>
    </row>
    <row r="13" spans="1:30" s="62" customFormat="1">
      <c r="B13" s="63">
        <v>60023</v>
      </c>
      <c r="C13" s="63" t="s">
        <v>76</v>
      </c>
      <c r="D13" s="63"/>
      <c r="E13" s="63">
        <v>2</v>
      </c>
      <c r="F13" s="63">
        <v>0</v>
      </c>
      <c r="G13" s="63">
        <v>3</v>
      </c>
      <c r="H13" s="63">
        <v>2</v>
      </c>
      <c r="I13" s="63" t="s">
        <v>77</v>
      </c>
      <c r="J13" s="63" t="s">
        <v>77</v>
      </c>
      <c r="K13" s="63" t="s">
        <v>77</v>
      </c>
      <c r="L13" s="63"/>
      <c r="M13" s="63"/>
      <c r="N13" s="63"/>
      <c r="O13" s="63"/>
      <c r="P13" s="63"/>
      <c r="Q13" s="63"/>
      <c r="R13" s="63"/>
      <c r="S13" s="63"/>
      <c r="T13" s="63"/>
      <c r="U13" s="63"/>
      <c r="V13" s="63"/>
      <c r="W13" s="63"/>
      <c r="X13" s="63">
        <v>0</v>
      </c>
      <c r="Y13" s="63">
        <v>0</v>
      </c>
      <c r="Z13" s="63"/>
      <c r="AA13" s="63"/>
    </row>
    <row r="14" spans="1:30" s="62" customFormat="1">
      <c r="B14" s="63">
        <v>60025</v>
      </c>
      <c r="C14" s="63" t="s">
        <v>78</v>
      </c>
      <c r="D14" s="63"/>
      <c r="E14" s="63">
        <v>2</v>
      </c>
      <c r="F14" s="63">
        <v>0</v>
      </c>
      <c r="G14" s="63">
        <v>4</v>
      </c>
      <c r="H14" s="63">
        <v>1</v>
      </c>
      <c r="I14" s="63" t="s">
        <v>79</v>
      </c>
      <c r="J14" s="63" t="s">
        <v>79</v>
      </c>
      <c r="K14" s="63" t="s">
        <v>79</v>
      </c>
      <c r="L14" s="63"/>
      <c r="M14" s="63"/>
      <c r="N14" s="63"/>
      <c r="O14" s="63"/>
      <c r="P14" s="63"/>
      <c r="Q14" s="63"/>
      <c r="R14" s="63"/>
      <c r="S14" s="63"/>
      <c r="T14" s="63"/>
      <c r="U14" s="63"/>
      <c r="V14" s="63"/>
      <c r="W14" s="63"/>
      <c r="X14" s="63">
        <v>0</v>
      </c>
      <c r="Y14" s="63">
        <v>0</v>
      </c>
      <c r="Z14" s="63"/>
      <c r="AA14" s="63"/>
    </row>
    <row r="15" spans="1:30" s="62" customFormat="1">
      <c r="B15" s="63">
        <v>60026</v>
      </c>
      <c r="C15" s="63" t="s">
        <v>80</v>
      </c>
      <c r="D15" s="63"/>
      <c r="E15" s="63">
        <v>2</v>
      </c>
      <c r="F15" s="63">
        <v>0</v>
      </c>
      <c r="G15" s="63">
        <v>4</v>
      </c>
      <c r="H15" s="63">
        <v>2</v>
      </c>
      <c r="I15" s="63" t="s">
        <v>81</v>
      </c>
      <c r="J15" s="63" t="s">
        <v>81</v>
      </c>
      <c r="K15" s="63" t="s">
        <v>81</v>
      </c>
      <c r="L15" s="63"/>
      <c r="M15" s="63"/>
      <c r="N15" s="63"/>
      <c r="O15" s="63"/>
      <c r="P15" s="63"/>
      <c r="Q15" s="63"/>
      <c r="R15" s="63"/>
      <c r="S15" s="63"/>
      <c r="T15" s="63"/>
      <c r="U15" s="63"/>
      <c r="V15" s="63"/>
      <c r="W15" s="63"/>
      <c r="X15" s="63">
        <v>0</v>
      </c>
      <c r="Y15" s="63">
        <v>0</v>
      </c>
      <c r="Z15" s="63"/>
      <c r="AA15" s="63"/>
    </row>
    <row r="16" spans="1:30" s="62" customFormat="1">
      <c r="B16" s="63">
        <v>60034</v>
      </c>
      <c r="C16" s="63" t="s">
        <v>82</v>
      </c>
      <c r="D16" s="63"/>
      <c r="E16" s="63">
        <v>3</v>
      </c>
      <c r="F16" s="63">
        <v>0</v>
      </c>
      <c r="G16" s="63">
        <v>1</v>
      </c>
      <c r="H16" s="63">
        <v>3</v>
      </c>
      <c r="I16" s="63" t="s">
        <v>83</v>
      </c>
      <c r="J16" s="63" t="s">
        <v>83</v>
      </c>
      <c r="K16" s="63" t="s">
        <v>83</v>
      </c>
      <c r="L16" s="63"/>
      <c r="M16" s="63"/>
      <c r="N16" s="63"/>
      <c r="O16" s="63"/>
      <c r="P16" s="65"/>
      <c r="Q16" s="65"/>
      <c r="R16" s="65"/>
      <c r="S16" s="65"/>
      <c r="T16" s="65"/>
      <c r="U16" s="65"/>
      <c r="V16" s="65"/>
      <c r="W16" s="63"/>
      <c r="X16" s="63">
        <v>0</v>
      </c>
      <c r="Y16" s="63">
        <v>0</v>
      </c>
      <c r="Z16" s="63"/>
      <c r="AA16" s="63"/>
    </row>
    <row r="17" spans="2:27" s="62" customFormat="1">
      <c r="B17" s="63">
        <v>60035</v>
      </c>
      <c r="C17" s="63" t="s">
        <v>84</v>
      </c>
      <c r="D17" s="63"/>
      <c r="E17" s="63">
        <v>3</v>
      </c>
      <c r="F17" s="63">
        <v>0</v>
      </c>
      <c r="G17" s="63">
        <v>1</v>
      </c>
      <c r="H17" s="63">
        <v>4</v>
      </c>
      <c r="I17" s="63" t="s">
        <v>85</v>
      </c>
      <c r="J17" s="63" t="s">
        <v>85</v>
      </c>
      <c r="K17" s="63" t="s">
        <v>85</v>
      </c>
      <c r="L17" s="63"/>
      <c r="M17" s="63"/>
      <c r="N17" s="63"/>
      <c r="O17" s="63"/>
      <c r="P17" s="65"/>
      <c r="Q17" s="65"/>
      <c r="R17" s="65"/>
      <c r="S17" s="65"/>
      <c r="T17" s="65"/>
      <c r="U17" s="65"/>
      <c r="V17" s="65"/>
      <c r="W17" s="63"/>
      <c r="X17" s="63">
        <v>0</v>
      </c>
      <c r="Y17" s="63">
        <v>0</v>
      </c>
      <c r="Z17" s="63"/>
      <c r="AA17" s="63"/>
    </row>
    <row r="18" spans="2:27" s="62" customFormat="1">
      <c r="B18" s="63">
        <v>60049</v>
      </c>
      <c r="C18" s="63" t="s">
        <v>86</v>
      </c>
      <c r="D18" s="63"/>
      <c r="E18" s="63">
        <v>3</v>
      </c>
      <c r="F18" s="63">
        <v>0</v>
      </c>
      <c r="G18" s="63">
        <v>2</v>
      </c>
      <c r="H18" s="63">
        <v>3</v>
      </c>
      <c r="I18" s="63" t="s">
        <v>87</v>
      </c>
      <c r="J18" s="63" t="s">
        <v>87</v>
      </c>
      <c r="K18" s="63" t="s">
        <v>87</v>
      </c>
      <c r="L18" s="63"/>
      <c r="M18" s="63"/>
      <c r="N18" s="63"/>
      <c r="O18" s="63"/>
      <c r="P18" s="65"/>
      <c r="Q18" s="65"/>
      <c r="R18" s="65"/>
      <c r="S18" s="65"/>
      <c r="T18" s="65"/>
      <c r="U18" s="65"/>
      <c r="V18" s="65"/>
      <c r="W18" s="63"/>
      <c r="X18" s="63">
        <v>0</v>
      </c>
      <c r="Y18" s="63">
        <v>0</v>
      </c>
      <c r="Z18" s="63"/>
      <c r="AA18" s="63"/>
    </row>
    <row r="19" spans="2:27" s="62" customFormat="1">
      <c r="B19" s="63">
        <v>60050</v>
      </c>
      <c r="C19" s="63" t="s">
        <v>88</v>
      </c>
      <c r="D19" s="63"/>
      <c r="E19" s="63">
        <v>3</v>
      </c>
      <c r="F19" s="63">
        <v>0</v>
      </c>
      <c r="G19" s="63">
        <v>2</v>
      </c>
      <c r="H19" s="63">
        <v>4</v>
      </c>
      <c r="I19" s="63" t="s">
        <v>89</v>
      </c>
      <c r="J19" s="63" t="s">
        <v>89</v>
      </c>
      <c r="K19" s="63" t="s">
        <v>89</v>
      </c>
      <c r="L19" s="63"/>
      <c r="M19" s="63"/>
      <c r="N19" s="63"/>
      <c r="O19" s="63"/>
      <c r="P19" s="65"/>
      <c r="Q19" s="65"/>
      <c r="R19" s="65"/>
      <c r="S19" s="65"/>
      <c r="T19" s="65"/>
      <c r="U19" s="65"/>
      <c r="V19" s="65"/>
      <c r="W19" s="63"/>
      <c r="X19" s="63">
        <v>0</v>
      </c>
      <c r="Y19" s="63">
        <v>0</v>
      </c>
      <c r="Z19" s="63"/>
      <c r="AA19" s="63"/>
    </row>
    <row r="20" spans="2:27" s="62" customFormat="1">
      <c r="B20" s="63">
        <v>60055</v>
      </c>
      <c r="C20" s="63" t="s">
        <v>90</v>
      </c>
      <c r="D20" s="63"/>
      <c r="E20" s="63">
        <v>3</v>
      </c>
      <c r="F20" s="63">
        <v>0</v>
      </c>
      <c r="G20" s="63">
        <v>3</v>
      </c>
      <c r="H20" s="63">
        <v>3</v>
      </c>
      <c r="I20" s="63" t="s">
        <v>91</v>
      </c>
      <c r="J20" s="63" t="s">
        <v>91</v>
      </c>
      <c r="K20" s="63" t="s">
        <v>91</v>
      </c>
      <c r="L20" s="63"/>
      <c r="M20" s="63"/>
      <c r="N20" s="63"/>
      <c r="O20" s="63"/>
      <c r="P20" s="65"/>
      <c r="Q20" s="65"/>
      <c r="R20" s="65"/>
      <c r="S20" s="65"/>
      <c r="T20" s="65"/>
      <c r="U20" s="65"/>
      <c r="V20" s="65"/>
      <c r="W20" s="63"/>
      <c r="X20" s="63">
        <v>0</v>
      </c>
      <c r="Y20" s="63">
        <v>0</v>
      </c>
      <c r="Z20" s="63"/>
      <c r="AA20" s="63"/>
    </row>
    <row r="21" spans="2:27" s="62" customFormat="1">
      <c r="B21" s="63">
        <v>60056</v>
      </c>
      <c r="C21" s="63" t="s">
        <v>92</v>
      </c>
      <c r="D21" s="63"/>
      <c r="E21" s="63">
        <v>3</v>
      </c>
      <c r="F21" s="63">
        <v>0</v>
      </c>
      <c r="G21" s="63">
        <v>3</v>
      </c>
      <c r="H21" s="63">
        <v>4</v>
      </c>
      <c r="I21" s="63" t="s">
        <v>93</v>
      </c>
      <c r="J21" s="63" t="s">
        <v>93</v>
      </c>
      <c r="K21" s="63" t="s">
        <v>93</v>
      </c>
      <c r="L21" s="63"/>
      <c r="M21" s="63"/>
      <c r="N21" s="63"/>
      <c r="O21" s="63"/>
      <c r="P21" s="65"/>
      <c r="Q21" s="65"/>
      <c r="R21" s="65"/>
      <c r="S21" s="65"/>
      <c r="T21" s="65"/>
      <c r="U21" s="65"/>
      <c r="V21" s="65"/>
      <c r="W21" s="63"/>
      <c r="X21" s="63">
        <v>0</v>
      </c>
      <c r="Y21" s="63">
        <v>0</v>
      </c>
      <c r="Z21" s="63"/>
      <c r="AA21" s="63"/>
    </row>
    <row r="22" spans="2:27" s="62" customFormat="1">
      <c r="B22" s="63">
        <v>60058</v>
      </c>
      <c r="C22" s="63" t="s">
        <v>94</v>
      </c>
      <c r="D22" s="63"/>
      <c r="E22" s="63">
        <v>3</v>
      </c>
      <c r="F22" s="63">
        <v>0</v>
      </c>
      <c r="G22" s="63">
        <v>4</v>
      </c>
      <c r="H22" s="63">
        <v>3</v>
      </c>
      <c r="I22" s="63" t="s">
        <v>95</v>
      </c>
      <c r="J22" s="63" t="s">
        <v>95</v>
      </c>
      <c r="K22" s="63" t="s">
        <v>95</v>
      </c>
      <c r="L22" s="63"/>
      <c r="M22" s="63"/>
      <c r="N22" s="63"/>
      <c r="O22" s="63"/>
      <c r="P22" s="65"/>
      <c r="Q22" s="65"/>
      <c r="R22" s="65"/>
      <c r="S22" s="65"/>
      <c r="T22" s="65"/>
      <c r="U22" s="65"/>
      <c r="V22" s="65"/>
      <c r="W22" s="63"/>
      <c r="X22" s="63">
        <v>0</v>
      </c>
      <c r="Y22" s="63">
        <v>0</v>
      </c>
      <c r="Z22" s="63"/>
      <c r="AA22" s="63"/>
    </row>
    <row r="23" spans="2:27" s="62" customFormat="1">
      <c r="B23" s="63">
        <v>60059</v>
      </c>
      <c r="C23" s="63" t="s">
        <v>96</v>
      </c>
      <c r="D23" s="63"/>
      <c r="E23" s="63">
        <v>3</v>
      </c>
      <c r="F23" s="63">
        <v>0</v>
      </c>
      <c r="G23" s="63">
        <v>4</v>
      </c>
      <c r="H23" s="63">
        <v>4</v>
      </c>
      <c r="I23" s="63" t="s">
        <v>97</v>
      </c>
      <c r="J23" s="63" t="s">
        <v>97</v>
      </c>
      <c r="K23" s="63" t="s">
        <v>97</v>
      </c>
      <c r="L23" s="63"/>
      <c r="M23" s="63"/>
      <c r="N23" s="63"/>
      <c r="O23" s="63"/>
      <c r="P23" s="65"/>
      <c r="Q23" s="65"/>
      <c r="R23" s="65"/>
      <c r="S23" s="65"/>
      <c r="T23" s="65"/>
      <c r="U23" s="65"/>
      <c r="V23" s="65"/>
      <c r="W23" s="63"/>
      <c r="X23" s="63">
        <v>0</v>
      </c>
      <c r="Y23" s="63">
        <v>0</v>
      </c>
      <c r="Z23" s="63"/>
      <c r="AA23" s="63"/>
    </row>
    <row r="24" spans="2:27" s="62" customFormat="1">
      <c r="B24" s="63">
        <v>60067</v>
      </c>
      <c r="C24" s="63" t="s">
        <v>98</v>
      </c>
      <c r="D24" s="63"/>
      <c r="E24" s="63">
        <v>4</v>
      </c>
      <c r="F24" s="63">
        <v>0</v>
      </c>
      <c r="G24" s="63">
        <v>1</v>
      </c>
      <c r="H24" s="63">
        <v>5</v>
      </c>
      <c r="I24" s="63" t="s">
        <v>99</v>
      </c>
      <c r="J24" s="63" t="s">
        <v>99</v>
      </c>
      <c r="K24" s="63" t="s">
        <v>99</v>
      </c>
      <c r="L24" s="63"/>
      <c r="M24" s="63"/>
      <c r="N24" s="63"/>
      <c r="O24" s="63"/>
      <c r="P24" s="65"/>
      <c r="Q24" s="65"/>
      <c r="R24" s="65"/>
      <c r="S24" s="65"/>
      <c r="T24" s="65"/>
      <c r="U24" s="65"/>
      <c r="V24" s="65"/>
      <c r="W24" s="63"/>
      <c r="X24" s="63">
        <v>0</v>
      </c>
      <c r="Y24" s="63">
        <v>0</v>
      </c>
      <c r="Z24" s="63"/>
      <c r="AA24" s="63"/>
    </row>
    <row r="25" spans="2:27" s="62" customFormat="1">
      <c r="B25" s="63">
        <v>60068</v>
      </c>
      <c r="C25" s="63" t="s">
        <v>100</v>
      </c>
      <c r="D25" s="63"/>
      <c r="E25" s="63">
        <v>4</v>
      </c>
      <c r="F25" s="63">
        <v>0</v>
      </c>
      <c r="G25" s="63">
        <v>1</v>
      </c>
      <c r="H25" s="63">
        <v>6</v>
      </c>
      <c r="I25" s="63" t="s">
        <v>101</v>
      </c>
      <c r="J25" s="63" t="s">
        <v>101</v>
      </c>
      <c r="K25" s="63" t="s">
        <v>101</v>
      </c>
      <c r="L25" s="63"/>
      <c r="M25" s="63"/>
      <c r="N25" s="63"/>
      <c r="O25" s="63"/>
      <c r="P25" s="65"/>
      <c r="Q25" s="65"/>
      <c r="R25" s="65"/>
      <c r="S25" s="65"/>
      <c r="T25" s="65"/>
      <c r="U25" s="65"/>
      <c r="V25" s="65"/>
      <c r="W25" s="63"/>
      <c r="X25" s="63">
        <v>0</v>
      </c>
      <c r="Y25" s="63">
        <v>0</v>
      </c>
      <c r="Z25" s="63"/>
      <c r="AA25" s="63"/>
    </row>
    <row r="26" spans="2:27">
      <c r="B26" s="64">
        <v>60069</v>
      </c>
      <c r="C26" s="64" t="s">
        <v>102</v>
      </c>
      <c r="D26" s="64">
        <v>1</v>
      </c>
      <c r="E26" s="64">
        <v>4</v>
      </c>
      <c r="F26" s="64">
        <v>0</v>
      </c>
      <c r="G26" s="64">
        <v>1</v>
      </c>
      <c r="H26" s="64">
        <v>7</v>
      </c>
      <c r="I26" s="64" t="s">
        <v>103</v>
      </c>
      <c r="J26" s="64" t="s">
        <v>103</v>
      </c>
      <c r="K26" s="64" t="s">
        <v>103</v>
      </c>
      <c r="L26" s="64"/>
      <c r="M26" s="66">
        <v>1001</v>
      </c>
      <c r="N26" s="64">
        <v>1</v>
      </c>
      <c r="O26" s="64">
        <v>1</v>
      </c>
      <c r="P26" s="67"/>
      <c r="Q26" s="67"/>
      <c r="R26" s="67"/>
      <c r="S26" s="67"/>
      <c r="T26" s="67"/>
      <c r="U26" s="67"/>
      <c r="V26" s="67"/>
      <c r="W26" s="64"/>
      <c r="X26" s="64">
        <v>0</v>
      </c>
      <c r="Y26" s="64">
        <v>0</v>
      </c>
      <c r="Z26" s="64"/>
      <c r="AA26" s="64"/>
    </row>
    <row r="27" spans="2:27" s="62" customFormat="1">
      <c r="B27" s="63">
        <v>60082</v>
      </c>
      <c r="C27" s="63" t="s">
        <v>104</v>
      </c>
      <c r="D27" s="63"/>
      <c r="E27" s="63">
        <v>4</v>
      </c>
      <c r="F27" s="63">
        <v>0</v>
      </c>
      <c r="G27" s="63">
        <v>2</v>
      </c>
      <c r="H27" s="63">
        <v>5</v>
      </c>
      <c r="I27" s="63" t="s">
        <v>105</v>
      </c>
      <c r="J27" s="63" t="s">
        <v>105</v>
      </c>
      <c r="K27" s="63" t="s">
        <v>105</v>
      </c>
      <c r="L27" s="63"/>
      <c r="M27" s="63"/>
      <c r="N27" s="63"/>
      <c r="O27" s="63"/>
      <c r="P27" s="65"/>
      <c r="Q27" s="65"/>
      <c r="R27" s="65"/>
      <c r="S27" s="65"/>
      <c r="T27" s="65"/>
      <c r="U27" s="65"/>
      <c r="V27" s="65"/>
      <c r="W27" s="63"/>
      <c r="X27" s="63">
        <v>0</v>
      </c>
      <c r="Y27" s="63">
        <v>0</v>
      </c>
      <c r="Z27" s="63"/>
      <c r="AA27" s="63"/>
    </row>
    <row r="28" spans="2:27" s="62" customFormat="1">
      <c r="B28" s="63">
        <v>60083</v>
      </c>
      <c r="C28" s="63" t="s">
        <v>106</v>
      </c>
      <c r="D28" s="63"/>
      <c r="E28" s="63">
        <v>4</v>
      </c>
      <c r="F28" s="63">
        <v>0</v>
      </c>
      <c r="G28" s="63">
        <v>2</v>
      </c>
      <c r="H28" s="63">
        <v>6</v>
      </c>
      <c r="I28" s="63" t="s">
        <v>107</v>
      </c>
      <c r="J28" s="63" t="s">
        <v>107</v>
      </c>
      <c r="K28" s="63" t="s">
        <v>107</v>
      </c>
      <c r="L28" s="63"/>
      <c r="M28" s="63"/>
      <c r="N28" s="63"/>
      <c r="O28" s="63"/>
      <c r="P28" s="65"/>
      <c r="Q28" s="65"/>
      <c r="R28" s="65"/>
      <c r="S28" s="65"/>
      <c r="T28" s="65"/>
      <c r="U28" s="65"/>
      <c r="V28" s="65"/>
      <c r="W28" s="63"/>
      <c r="X28" s="63">
        <v>0</v>
      </c>
      <c r="Y28" s="63">
        <v>0</v>
      </c>
      <c r="Z28" s="63"/>
      <c r="AA28" s="63"/>
    </row>
    <row r="29" spans="2:27">
      <c r="B29" s="64">
        <v>60084</v>
      </c>
      <c r="C29" s="64" t="s">
        <v>108</v>
      </c>
      <c r="D29" s="64">
        <v>1</v>
      </c>
      <c r="E29" s="64">
        <v>4</v>
      </c>
      <c r="F29" s="64">
        <v>0</v>
      </c>
      <c r="G29" s="64">
        <v>2</v>
      </c>
      <c r="H29" s="64">
        <v>7</v>
      </c>
      <c r="I29" s="64" t="s">
        <v>109</v>
      </c>
      <c r="J29" s="64" t="s">
        <v>109</v>
      </c>
      <c r="K29" s="64" t="s">
        <v>109</v>
      </c>
      <c r="L29" s="64"/>
      <c r="M29" s="66">
        <v>1000</v>
      </c>
      <c r="N29" s="64">
        <v>1</v>
      </c>
      <c r="O29" s="64">
        <v>1</v>
      </c>
      <c r="P29" s="67"/>
      <c r="Q29" s="67"/>
      <c r="R29" s="67"/>
      <c r="S29" s="67"/>
      <c r="T29" s="67"/>
      <c r="U29" s="67"/>
      <c r="V29" s="67"/>
      <c r="W29" s="64"/>
      <c r="X29" s="64">
        <v>0</v>
      </c>
      <c r="Y29" s="64">
        <v>0</v>
      </c>
      <c r="Z29" s="64"/>
      <c r="AA29" s="64"/>
    </row>
    <row r="30" spans="2:27" s="62" customFormat="1">
      <c r="B30" s="63">
        <v>60088</v>
      </c>
      <c r="C30" s="63" t="s">
        <v>110</v>
      </c>
      <c r="D30" s="63"/>
      <c r="E30" s="63">
        <v>4</v>
      </c>
      <c r="F30" s="63">
        <v>0</v>
      </c>
      <c r="G30" s="63">
        <v>3</v>
      </c>
      <c r="H30" s="63">
        <v>5</v>
      </c>
      <c r="I30" s="63" t="s">
        <v>111</v>
      </c>
      <c r="J30" s="63" t="s">
        <v>111</v>
      </c>
      <c r="K30" s="63" t="s">
        <v>111</v>
      </c>
      <c r="L30" s="63"/>
      <c r="M30" s="63"/>
      <c r="N30" s="63"/>
      <c r="O30" s="63"/>
      <c r="P30" s="65"/>
      <c r="Q30" s="65"/>
      <c r="R30" s="65"/>
      <c r="S30" s="65"/>
      <c r="T30" s="65"/>
      <c r="U30" s="65"/>
      <c r="V30" s="65"/>
      <c r="W30" s="63"/>
      <c r="X30" s="63">
        <v>0</v>
      </c>
      <c r="Y30" s="63">
        <v>0</v>
      </c>
      <c r="Z30" s="63"/>
      <c r="AA30" s="63"/>
    </row>
    <row r="31" spans="2:27" s="62" customFormat="1">
      <c r="B31" s="63">
        <v>60089</v>
      </c>
      <c r="C31" s="63" t="s">
        <v>112</v>
      </c>
      <c r="D31" s="63"/>
      <c r="E31" s="63">
        <v>4</v>
      </c>
      <c r="F31" s="63">
        <v>0</v>
      </c>
      <c r="G31" s="63">
        <v>3</v>
      </c>
      <c r="H31" s="63">
        <v>6</v>
      </c>
      <c r="I31" s="63" t="s">
        <v>113</v>
      </c>
      <c r="J31" s="63" t="s">
        <v>113</v>
      </c>
      <c r="K31" s="63" t="s">
        <v>113</v>
      </c>
      <c r="L31" s="63"/>
      <c r="M31" s="63"/>
      <c r="N31" s="63"/>
      <c r="O31" s="63"/>
      <c r="P31" s="65"/>
      <c r="Q31" s="65"/>
      <c r="R31" s="65"/>
      <c r="S31" s="65"/>
      <c r="T31" s="65"/>
      <c r="U31" s="65"/>
      <c r="V31" s="65"/>
      <c r="W31" s="63"/>
      <c r="X31" s="63">
        <v>0</v>
      </c>
      <c r="Y31" s="63">
        <v>0</v>
      </c>
      <c r="Z31" s="63"/>
      <c r="AA31" s="63"/>
    </row>
    <row r="32" spans="2:27">
      <c r="B32" s="64">
        <v>60090</v>
      </c>
      <c r="C32" s="64" t="s">
        <v>114</v>
      </c>
      <c r="D32" s="64">
        <v>1</v>
      </c>
      <c r="E32" s="64">
        <v>4</v>
      </c>
      <c r="F32" s="64">
        <v>0</v>
      </c>
      <c r="G32" s="64">
        <v>3</v>
      </c>
      <c r="H32" s="64">
        <v>7</v>
      </c>
      <c r="I32" s="64" t="s">
        <v>115</v>
      </c>
      <c r="J32" s="64" t="s">
        <v>115</v>
      </c>
      <c r="K32" s="64" t="s">
        <v>115</v>
      </c>
      <c r="L32" s="64"/>
      <c r="M32" s="66">
        <v>1002</v>
      </c>
      <c r="N32" s="64">
        <v>1</v>
      </c>
      <c r="O32" s="64">
        <v>1</v>
      </c>
      <c r="P32" s="67"/>
      <c r="Q32" s="67"/>
      <c r="R32" s="67"/>
      <c r="S32" s="67"/>
      <c r="T32" s="67"/>
      <c r="U32" s="67"/>
      <c r="V32" s="67"/>
      <c r="W32" s="64"/>
      <c r="X32" s="64">
        <v>0</v>
      </c>
      <c r="Y32" s="64">
        <v>0</v>
      </c>
      <c r="Z32" s="64"/>
      <c r="AA32" s="64"/>
    </row>
    <row r="33" spans="2:27" s="62" customFormat="1">
      <c r="B33" s="63">
        <v>60091</v>
      </c>
      <c r="C33" s="63" t="s">
        <v>116</v>
      </c>
      <c r="D33" s="63"/>
      <c r="E33" s="63">
        <v>4</v>
      </c>
      <c r="F33" s="63">
        <v>0</v>
      </c>
      <c r="G33" s="63">
        <v>4</v>
      </c>
      <c r="H33" s="63">
        <v>5</v>
      </c>
      <c r="I33" s="63" t="s">
        <v>117</v>
      </c>
      <c r="J33" s="63" t="s">
        <v>117</v>
      </c>
      <c r="K33" s="63" t="s">
        <v>117</v>
      </c>
      <c r="L33" s="63"/>
      <c r="M33" s="63"/>
      <c r="N33" s="63"/>
      <c r="O33" s="63"/>
      <c r="P33" s="65"/>
      <c r="Q33" s="65"/>
      <c r="R33" s="65"/>
      <c r="S33" s="65"/>
      <c r="T33" s="65"/>
      <c r="U33" s="65"/>
      <c r="V33" s="65"/>
      <c r="W33" s="63"/>
      <c r="X33" s="63">
        <v>0</v>
      </c>
      <c r="Y33" s="63">
        <v>0</v>
      </c>
      <c r="Z33" s="63"/>
      <c r="AA33" s="63"/>
    </row>
    <row r="34" spans="2:27" s="62" customFormat="1">
      <c r="B34" s="63">
        <v>60092</v>
      </c>
      <c r="C34" s="63" t="s">
        <v>118</v>
      </c>
      <c r="D34" s="63"/>
      <c r="E34" s="63">
        <v>4</v>
      </c>
      <c r="F34" s="63">
        <v>0</v>
      </c>
      <c r="G34" s="63">
        <v>4</v>
      </c>
      <c r="H34" s="63">
        <v>6</v>
      </c>
      <c r="I34" s="63" t="s">
        <v>119</v>
      </c>
      <c r="J34" s="63" t="s">
        <v>119</v>
      </c>
      <c r="K34" s="63" t="s">
        <v>119</v>
      </c>
      <c r="L34" s="63"/>
      <c r="M34" s="63"/>
      <c r="N34" s="63"/>
      <c r="O34" s="63"/>
      <c r="P34" s="65"/>
      <c r="Q34" s="65"/>
      <c r="R34" s="65"/>
      <c r="S34" s="65"/>
      <c r="T34" s="65"/>
      <c r="U34" s="65"/>
      <c r="V34" s="65"/>
      <c r="W34" s="63"/>
      <c r="X34" s="63">
        <v>0</v>
      </c>
      <c r="Y34" s="63">
        <v>0</v>
      </c>
      <c r="Z34" s="63"/>
      <c r="AA34" s="63"/>
    </row>
    <row r="35" spans="2:27">
      <c r="B35" s="64">
        <v>60093</v>
      </c>
      <c r="C35" s="64" t="s">
        <v>120</v>
      </c>
      <c r="D35" s="64">
        <v>1</v>
      </c>
      <c r="E35" s="64">
        <v>4</v>
      </c>
      <c r="F35" s="64">
        <v>0</v>
      </c>
      <c r="G35" s="64">
        <v>4</v>
      </c>
      <c r="H35" s="64">
        <v>7</v>
      </c>
      <c r="I35" s="64" t="s">
        <v>121</v>
      </c>
      <c r="J35" s="64" t="s">
        <v>121</v>
      </c>
      <c r="K35" s="64" t="s">
        <v>121</v>
      </c>
      <c r="L35" s="64"/>
      <c r="M35" s="66">
        <v>1002</v>
      </c>
      <c r="N35" s="64">
        <v>1</v>
      </c>
      <c r="O35" s="64">
        <v>1</v>
      </c>
      <c r="P35" s="67"/>
      <c r="Q35" s="67"/>
      <c r="R35" s="67"/>
      <c r="S35" s="67"/>
      <c r="T35" s="67"/>
      <c r="U35" s="67"/>
      <c r="V35" s="67"/>
      <c r="W35" s="64"/>
      <c r="X35" s="64">
        <v>0</v>
      </c>
      <c r="Y35" s="64">
        <v>0</v>
      </c>
      <c r="Z35" s="64"/>
      <c r="AA35" s="64"/>
    </row>
    <row r="36" spans="2:27">
      <c r="B36" s="64">
        <v>60100</v>
      </c>
      <c r="C36" s="64" t="s">
        <v>122</v>
      </c>
      <c r="D36" s="64">
        <v>2</v>
      </c>
      <c r="E36" s="64">
        <v>5</v>
      </c>
      <c r="F36" s="64">
        <v>0</v>
      </c>
      <c r="G36" s="64">
        <v>1</v>
      </c>
      <c r="H36" s="64">
        <v>8</v>
      </c>
      <c r="I36" s="64" t="s">
        <v>123</v>
      </c>
      <c r="J36" s="64" t="s">
        <v>123</v>
      </c>
      <c r="K36" s="64" t="s">
        <v>123</v>
      </c>
      <c r="L36" s="64"/>
      <c r="M36" s="66">
        <v>1004</v>
      </c>
      <c r="N36" s="64">
        <v>1</v>
      </c>
      <c r="O36" s="64">
        <v>1</v>
      </c>
      <c r="P36" s="67"/>
      <c r="Q36" s="67"/>
      <c r="R36" s="67"/>
      <c r="S36" s="67"/>
      <c r="T36" s="67"/>
      <c r="U36" s="67"/>
      <c r="V36" s="67"/>
      <c r="W36" s="64"/>
      <c r="X36" s="64">
        <v>0</v>
      </c>
      <c r="Y36" s="64">
        <v>0</v>
      </c>
      <c r="Z36" s="64"/>
      <c r="AA36" s="64"/>
    </row>
    <row r="37" spans="2:27">
      <c r="B37" s="64">
        <v>60101</v>
      </c>
      <c r="C37" s="64" t="s">
        <v>124</v>
      </c>
      <c r="D37" s="64">
        <v>3</v>
      </c>
      <c r="E37" s="64">
        <v>5</v>
      </c>
      <c r="F37" s="64">
        <v>0</v>
      </c>
      <c r="G37" s="64">
        <v>1</v>
      </c>
      <c r="H37" s="64">
        <v>9</v>
      </c>
      <c r="I37" s="64" t="s">
        <v>125</v>
      </c>
      <c r="J37" s="64" t="s">
        <v>125</v>
      </c>
      <c r="K37" s="64" t="s">
        <v>125</v>
      </c>
      <c r="L37" s="64"/>
      <c r="M37" s="66">
        <v>1007</v>
      </c>
      <c r="N37" s="64">
        <v>1</v>
      </c>
      <c r="O37" s="64">
        <v>1</v>
      </c>
      <c r="P37" s="67"/>
      <c r="Q37" s="67"/>
      <c r="R37" s="67"/>
      <c r="S37" s="67"/>
      <c r="T37" s="67"/>
      <c r="U37" s="67"/>
      <c r="V37" s="67"/>
      <c r="W37" s="64"/>
      <c r="X37" s="64">
        <v>0</v>
      </c>
      <c r="Y37" s="64">
        <v>0</v>
      </c>
      <c r="Z37" s="64"/>
      <c r="AA37" s="64"/>
    </row>
    <row r="38" spans="2:27">
      <c r="B38" s="64">
        <v>60102</v>
      </c>
      <c r="C38" s="64" t="s">
        <v>126</v>
      </c>
      <c r="D38" s="64">
        <v>4</v>
      </c>
      <c r="E38" s="64">
        <v>5</v>
      </c>
      <c r="F38" s="64">
        <v>0</v>
      </c>
      <c r="G38" s="64">
        <v>1</v>
      </c>
      <c r="H38" s="64">
        <v>10</v>
      </c>
      <c r="I38" s="64" t="s">
        <v>127</v>
      </c>
      <c r="J38" s="64" t="s">
        <v>127</v>
      </c>
      <c r="K38" s="64" t="s">
        <v>127</v>
      </c>
      <c r="L38" s="64"/>
      <c r="M38" s="66">
        <v>1010</v>
      </c>
      <c r="N38" s="64">
        <v>1</v>
      </c>
      <c r="O38" s="64">
        <v>1</v>
      </c>
      <c r="P38" s="67"/>
      <c r="Q38" s="67"/>
      <c r="R38" s="67"/>
      <c r="S38" s="67"/>
      <c r="T38" s="67"/>
      <c r="U38" s="67"/>
      <c r="V38" s="67"/>
      <c r="W38" s="64"/>
      <c r="X38" s="64">
        <v>0</v>
      </c>
      <c r="Y38" s="64">
        <v>0</v>
      </c>
      <c r="Z38" s="64"/>
      <c r="AA38" s="64"/>
    </row>
    <row r="39" spans="2:27">
      <c r="B39" s="64">
        <v>60103</v>
      </c>
      <c r="C39" s="64" t="s">
        <v>1989</v>
      </c>
      <c r="D39" s="64">
        <v>5</v>
      </c>
      <c r="E39" s="64">
        <v>5</v>
      </c>
      <c r="F39" s="64">
        <v>0</v>
      </c>
      <c r="G39" s="64">
        <v>1</v>
      </c>
      <c r="H39" s="64">
        <v>11</v>
      </c>
      <c r="I39" s="64" t="s">
        <v>129</v>
      </c>
      <c r="J39" s="64" t="s">
        <v>129</v>
      </c>
      <c r="K39" s="64" t="s">
        <v>129</v>
      </c>
      <c r="L39" s="64"/>
      <c r="M39" s="66">
        <v>1013</v>
      </c>
      <c r="N39" s="64">
        <v>1</v>
      </c>
      <c r="O39" s="64">
        <v>1</v>
      </c>
      <c r="P39" s="67"/>
      <c r="Q39" s="67"/>
      <c r="R39" s="67"/>
      <c r="S39" s="67"/>
      <c r="T39" s="67"/>
      <c r="U39" s="67"/>
      <c r="V39" s="67"/>
      <c r="W39" s="64"/>
      <c r="X39" s="64">
        <v>0</v>
      </c>
      <c r="Y39" s="64">
        <v>0</v>
      </c>
      <c r="Z39" s="64"/>
      <c r="AA39" s="64"/>
    </row>
    <row r="40" spans="2:27">
      <c r="B40" s="64">
        <v>60125</v>
      </c>
      <c r="C40" s="64" t="s">
        <v>130</v>
      </c>
      <c r="D40" s="64">
        <v>2</v>
      </c>
      <c r="E40" s="64">
        <v>5</v>
      </c>
      <c r="F40" s="64">
        <v>0</v>
      </c>
      <c r="G40" s="64">
        <v>2</v>
      </c>
      <c r="H40" s="64">
        <v>8</v>
      </c>
      <c r="I40" s="64" t="s">
        <v>131</v>
      </c>
      <c r="J40" s="64" t="s">
        <v>131</v>
      </c>
      <c r="K40" s="64" t="s">
        <v>131</v>
      </c>
      <c r="L40" s="64"/>
      <c r="M40" s="66">
        <v>1003</v>
      </c>
      <c r="N40" s="64">
        <v>1</v>
      </c>
      <c r="O40" s="64">
        <v>1</v>
      </c>
      <c r="P40" s="67"/>
      <c r="Q40" s="67"/>
      <c r="R40" s="67"/>
      <c r="S40" s="67"/>
      <c r="T40" s="67"/>
      <c r="U40" s="67"/>
      <c r="V40" s="67"/>
      <c r="W40" s="64"/>
      <c r="X40" s="64">
        <v>0</v>
      </c>
      <c r="Y40" s="64">
        <v>0</v>
      </c>
      <c r="Z40" s="64"/>
      <c r="AA40" s="64"/>
    </row>
    <row r="41" spans="2:27">
      <c r="B41" s="64">
        <v>60126</v>
      </c>
      <c r="C41" s="64" t="s">
        <v>132</v>
      </c>
      <c r="D41" s="64">
        <v>3</v>
      </c>
      <c r="E41" s="64">
        <v>5</v>
      </c>
      <c r="F41" s="64">
        <v>0</v>
      </c>
      <c r="G41" s="64">
        <v>2</v>
      </c>
      <c r="H41" s="64">
        <v>9</v>
      </c>
      <c r="I41" s="64" t="s">
        <v>133</v>
      </c>
      <c r="J41" s="64" t="s">
        <v>133</v>
      </c>
      <c r="K41" s="64" t="s">
        <v>133</v>
      </c>
      <c r="L41" s="64"/>
      <c r="M41" s="66">
        <v>1006</v>
      </c>
      <c r="N41" s="64">
        <v>1</v>
      </c>
      <c r="O41" s="64">
        <v>1</v>
      </c>
      <c r="P41" s="67"/>
      <c r="Q41" s="67"/>
      <c r="R41" s="67"/>
      <c r="S41" s="67"/>
      <c r="T41" s="67"/>
      <c r="U41" s="67"/>
      <c r="V41" s="67"/>
      <c r="W41" s="64"/>
      <c r="X41" s="64">
        <v>0</v>
      </c>
      <c r="Y41" s="64">
        <v>0</v>
      </c>
      <c r="Z41" s="64"/>
      <c r="AA41" s="64"/>
    </row>
    <row r="42" spans="2:27">
      <c r="B42" s="64">
        <v>60127</v>
      </c>
      <c r="C42" s="64" t="s">
        <v>134</v>
      </c>
      <c r="D42" s="64">
        <v>4</v>
      </c>
      <c r="E42" s="64">
        <v>5</v>
      </c>
      <c r="F42" s="64">
        <v>0</v>
      </c>
      <c r="G42" s="64">
        <v>2</v>
      </c>
      <c r="H42" s="64">
        <v>10</v>
      </c>
      <c r="I42" s="64" t="s">
        <v>135</v>
      </c>
      <c r="J42" s="64" t="s">
        <v>135</v>
      </c>
      <c r="K42" s="64" t="s">
        <v>135</v>
      </c>
      <c r="L42" s="64"/>
      <c r="M42" s="66">
        <v>1009</v>
      </c>
      <c r="N42" s="64">
        <v>1</v>
      </c>
      <c r="O42" s="64">
        <v>1</v>
      </c>
      <c r="P42" s="67"/>
      <c r="Q42" s="67"/>
      <c r="R42" s="67"/>
      <c r="S42" s="67"/>
      <c r="T42" s="67"/>
      <c r="U42" s="67"/>
      <c r="V42" s="67"/>
      <c r="W42" s="64"/>
      <c r="X42" s="64">
        <v>0</v>
      </c>
      <c r="Y42" s="64">
        <v>0</v>
      </c>
      <c r="Z42" s="64"/>
      <c r="AA42" s="64"/>
    </row>
    <row r="43" spans="2:27">
      <c r="B43" s="64">
        <v>60128</v>
      </c>
      <c r="C43" s="64" t="s">
        <v>1990</v>
      </c>
      <c r="D43" s="64">
        <v>5</v>
      </c>
      <c r="E43" s="64">
        <v>5</v>
      </c>
      <c r="F43" s="64">
        <v>0</v>
      </c>
      <c r="G43" s="64">
        <v>2</v>
      </c>
      <c r="H43" s="64">
        <v>11</v>
      </c>
      <c r="I43" s="64" t="s">
        <v>137</v>
      </c>
      <c r="J43" s="64" t="s">
        <v>137</v>
      </c>
      <c r="K43" s="64" t="s">
        <v>137</v>
      </c>
      <c r="L43" s="64"/>
      <c r="M43" s="66">
        <v>1012</v>
      </c>
      <c r="N43" s="64">
        <v>1</v>
      </c>
      <c r="O43" s="64">
        <v>1</v>
      </c>
      <c r="P43" s="67"/>
      <c r="Q43" s="67"/>
      <c r="R43" s="67"/>
      <c r="S43" s="67"/>
      <c r="T43" s="67"/>
      <c r="U43" s="67"/>
      <c r="V43" s="67"/>
      <c r="W43" s="64"/>
      <c r="X43" s="64">
        <v>0</v>
      </c>
      <c r="Y43" s="64">
        <v>0</v>
      </c>
      <c r="Z43" s="64"/>
      <c r="AA43" s="64"/>
    </row>
    <row r="44" spans="2:27">
      <c r="B44" s="64">
        <v>60135</v>
      </c>
      <c r="C44" s="64" t="s">
        <v>138</v>
      </c>
      <c r="D44" s="64">
        <v>2</v>
      </c>
      <c r="E44" s="64">
        <v>5</v>
      </c>
      <c r="F44" s="64">
        <v>0</v>
      </c>
      <c r="G44" s="64">
        <v>3</v>
      </c>
      <c r="H44" s="64">
        <v>8</v>
      </c>
      <c r="I44" s="64" t="s">
        <v>139</v>
      </c>
      <c r="J44" s="64" t="s">
        <v>139</v>
      </c>
      <c r="K44" s="64" t="s">
        <v>139</v>
      </c>
      <c r="L44" s="64"/>
      <c r="M44" s="66">
        <v>1005</v>
      </c>
      <c r="N44" s="64">
        <v>1</v>
      </c>
      <c r="O44" s="64">
        <v>1</v>
      </c>
      <c r="P44" s="67"/>
      <c r="Q44" s="67"/>
      <c r="R44" s="67"/>
      <c r="S44" s="67"/>
      <c r="T44" s="67"/>
      <c r="U44" s="67"/>
      <c r="V44" s="67"/>
      <c r="W44" s="64"/>
      <c r="X44" s="64">
        <v>0</v>
      </c>
      <c r="Y44" s="64">
        <v>0</v>
      </c>
      <c r="Z44" s="64"/>
      <c r="AA44" s="64"/>
    </row>
    <row r="45" spans="2:27">
      <c r="B45" s="64">
        <v>60136</v>
      </c>
      <c r="C45" s="64" t="s">
        <v>140</v>
      </c>
      <c r="D45" s="64">
        <v>3</v>
      </c>
      <c r="E45" s="64">
        <v>5</v>
      </c>
      <c r="F45" s="64">
        <v>0</v>
      </c>
      <c r="G45" s="64">
        <v>3</v>
      </c>
      <c r="H45" s="64">
        <v>9</v>
      </c>
      <c r="I45" s="64" t="s">
        <v>141</v>
      </c>
      <c r="J45" s="64" t="s">
        <v>141</v>
      </c>
      <c r="K45" s="64" t="s">
        <v>141</v>
      </c>
      <c r="L45" s="64"/>
      <c r="M45" s="66">
        <v>1008</v>
      </c>
      <c r="N45" s="64">
        <v>1</v>
      </c>
      <c r="O45" s="64">
        <v>1</v>
      </c>
      <c r="P45" s="67"/>
      <c r="Q45" s="67"/>
      <c r="R45" s="67"/>
      <c r="S45" s="67"/>
      <c r="T45" s="67"/>
      <c r="U45" s="67"/>
      <c r="V45" s="67"/>
      <c r="W45" s="64"/>
      <c r="X45" s="64">
        <v>0</v>
      </c>
      <c r="Y45" s="64">
        <v>0</v>
      </c>
      <c r="Z45" s="64"/>
      <c r="AA45" s="64"/>
    </row>
    <row r="46" spans="2:27">
      <c r="B46" s="64">
        <v>60137</v>
      </c>
      <c r="C46" s="64" t="s">
        <v>1993</v>
      </c>
      <c r="D46" s="64">
        <v>4</v>
      </c>
      <c r="E46" s="64">
        <v>5</v>
      </c>
      <c r="F46" s="64">
        <v>0</v>
      </c>
      <c r="G46" s="64">
        <v>3</v>
      </c>
      <c r="H46" s="64">
        <v>10</v>
      </c>
      <c r="I46" s="64" t="s">
        <v>142</v>
      </c>
      <c r="J46" s="64" t="s">
        <v>142</v>
      </c>
      <c r="K46" s="64" t="s">
        <v>142</v>
      </c>
      <c r="L46" s="64"/>
      <c r="M46" s="66">
        <v>1011</v>
      </c>
      <c r="N46" s="64">
        <v>1</v>
      </c>
      <c r="O46" s="64">
        <v>1</v>
      </c>
      <c r="P46" s="67"/>
      <c r="Q46" s="67"/>
      <c r="R46" s="67"/>
      <c r="S46" s="67"/>
      <c r="T46" s="67"/>
      <c r="U46" s="67"/>
      <c r="V46" s="67"/>
      <c r="W46" s="64"/>
      <c r="X46" s="64">
        <v>0</v>
      </c>
      <c r="Y46" s="64">
        <v>0</v>
      </c>
      <c r="Z46" s="64"/>
      <c r="AA46" s="64"/>
    </row>
    <row r="47" spans="2:27">
      <c r="B47" s="64">
        <v>60138</v>
      </c>
      <c r="C47" s="64" t="s">
        <v>1991</v>
      </c>
      <c r="D47" s="64">
        <v>5</v>
      </c>
      <c r="E47" s="64">
        <v>5</v>
      </c>
      <c r="F47" s="64">
        <v>0</v>
      </c>
      <c r="G47" s="64">
        <v>3</v>
      </c>
      <c r="H47" s="64">
        <v>11</v>
      </c>
      <c r="I47" s="64" t="s">
        <v>143</v>
      </c>
      <c r="J47" s="64" t="s">
        <v>143</v>
      </c>
      <c r="K47" s="64" t="s">
        <v>143</v>
      </c>
      <c r="L47" s="64"/>
      <c r="M47" s="66">
        <v>1014</v>
      </c>
      <c r="N47" s="64">
        <v>1</v>
      </c>
      <c r="O47" s="64">
        <v>1</v>
      </c>
      <c r="P47" s="67"/>
      <c r="Q47" s="67"/>
      <c r="R47" s="67"/>
      <c r="S47" s="67"/>
      <c r="T47" s="67"/>
      <c r="U47" s="67"/>
      <c r="V47" s="67"/>
      <c r="W47" s="64"/>
      <c r="X47" s="64">
        <v>0</v>
      </c>
      <c r="Y47" s="64">
        <v>0</v>
      </c>
      <c r="Z47" s="64"/>
      <c r="AA47" s="64"/>
    </row>
    <row r="48" spans="2:27">
      <c r="B48" s="64">
        <v>60140</v>
      </c>
      <c r="C48" s="64" t="s">
        <v>144</v>
      </c>
      <c r="D48" s="64">
        <v>2</v>
      </c>
      <c r="E48" s="64">
        <v>5</v>
      </c>
      <c r="F48" s="64">
        <v>0</v>
      </c>
      <c r="G48" s="64">
        <v>4</v>
      </c>
      <c r="H48" s="64">
        <v>8</v>
      </c>
      <c r="I48" s="64" t="s">
        <v>145</v>
      </c>
      <c r="J48" s="64" t="s">
        <v>145</v>
      </c>
      <c r="K48" s="64" t="s">
        <v>145</v>
      </c>
      <c r="L48" s="64"/>
      <c r="M48" s="66">
        <v>1005</v>
      </c>
      <c r="N48" s="64">
        <v>1</v>
      </c>
      <c r="O48" s="64">
        <v>1</v>
      </c>
      <c r="P48" s="67"/>
      <c r="Q48" s="67"/>
      <c r="R48" s="67"/>
      <c r="S48" s="67"/>
      <c r="T48" s="67"/>
      <c r="U48" s="67"/>
      <c r="V48" s="67"/>
      <c r="W48" s="64"/>
      <c r="X48" s="64">
        <v>0</v>
      </c>
      <c r="Y48" s="64">
        <v>0</v>
      </c>
      <c r="Z48" s="64"/>
      <c r="AA48" s="64"/>
    </row>
    <row r="49" spans="2:27">
      <c r="B49" s="64">
        <v>60141</v>
      </c>
      <c r="C49" s="64" t="s">
        <v>146</v>
      </c>
      <c r="D49" s="64">
        <v>3</v>
      </c>
      <c r="E49" s="64">
        <v>5</v>
      </c>
      <c r="F49" s="64">
        <v>0</v>
      </c>
      <c r="G49" s="64">
        <v>4</v>
      </c>
      <c r="H49" s="64">
        <v>9</v>
      </c>
      <c r="I49" s="64" t="s">
        <v>147</v>
      </c>
      <c r="J49" s="64" t="s">
        <v>147</v>
      </c>
      <c r="K49" s="64" t="s">
        <v>147</v>
      </c>
      <c r="L49" s="64"/>
      <c r="M49" s="66">
        <v>1008</v>
      </c>
      <c r="N49" s="64">
        <v>1</v>
      </c>
      <c r="O49" s="64">
        <v>1</v>
      </c>
      <c r="P49" s="67"/>
      <c r="Q49" s="67"/>
      <c r="R49" s="67"/>
      <c r="S49" s="67"/>
      <c r="T49" s="67"/>
      <c r="U49" s="67"/>
      <c r="V49" s="67"/>
      <c r="W49" s="64"/>
      <c r="X49" s="64">
        <v>0</v>
      </c>
      <c r="Y49" s="64">
        <v>0</v>
      </c>
      <c r="Z49" s="64"/>
      <c r="AA49" s="64"/>
    </row>
    <row r="50" spans="2:27">
      <c r="B50" s="64">
        <v>60142</v>
      </c>
      <c r="C50" s="64" t="s">
        <v>148</v>
      </c>
      <c r="D50" s="64">
        <v>4</v>
      </c>
      <c r="E50" s="64">
        <v>5</v>
      </c>
      <c r="F50" s="64">
        <v>0</v>
      </c>
      <c r="G50" s="64">
        <v>4</v>
      </c>
      <c r="H50" s="64">
        <v>10</v>
      </c>
      <c r="I50" s="64" t="s">
        <v>149</v>
      </c>
      <c r="J50" s="64" t="s">
        <v>149</v>
      </c>
      <c r="K50" s="64" t="s">
        <v>149</v>
      </c>
      <c r="L50" s="64"/>
      <c r="M50" s="66">
        <v>1011</v>
      </c>
      <c r="N50" s="64">
        <v>1</v>
      </c>
      <c r="O50" s="64">
        <v>1</v>
      </c>
      <c r="P50" s="67"/>
      <c r="Q50" s="67"/>
      <c r="R50" s="67"/>
      <c r="S50" s="67"/>
      <c r="T50" s="67"/>
      <c r="U50" s="67"/>
      <c r="V50" s="67"/>
      <c r="W50" s="64"/>
      <c r="X50" s="64">
        <v>0</v>
      </c>
      <c r="Y50" s="64">
        <v>0</v>
      </c>
      <c r="Z50" s="64"/>
      <c r="AA50" s="64"/>
    </row>
    <row r="51" spans="2:27">
      <c r="B51" s="64">
        <v>60144</v>
      </c>
      <c r="C51" s="64" t="s">
        <v>1992</v>
      </c>
      <c r="D51" s="64">
        <v>5</v>
      </c>
      <c r="E51" s="64">
        <v>5</v>
      </c>
      <c r="F51" s="64">
        <v>0</v>
      </c>
      <c r="G51" s="64">
        <v>4</v>
      </c>
      <c r="H51" s="64">
        <v>11</v>
      </c>
      <c r="I51" s="75" t="s">
        <v>1873</v>
      </c>
      <c r="J51" s="64" t="s">
        <v>150</v>
      </c>
      <c r="K51" s="64" t="s">
        <v>150</v>
      </c>
      <c r="L51" s="64"/>
      <c r="M51" s="66">
        <v>1014</v>
      </c>
      <c r="N51" s="64">
        <v>1</v>
      </c>
      <c r="O51" s="64">
        <v>1</v>
      </c>
      <c r="P51" s="67"/>
      <c r="Q51" s="67"/>
      <c r="R51" s="67"/>
      <c r="S51" s="67"/>
      <c r="T51" s="67"/>
      <c r="U51" s="67"/>
      <c r="V51" s="67"/>
      <c r="W51" s="64"/>
      <c r="X51" s="64">
        <v>0</v>
      </c>
      <c r="Y51" s="64">
        <v>0</v>
      </c>
      <c r="Z51" s="64"/>
      <c r="AA51" s="64"/>
    </row>
    <row r="52" spans="2:27">
      <c r="B52" s="64">
        <v>60155</v>
      </c>
      <c r="C52" s="64" t="s">
        <v>1994</v>
      </c>
      <c r="D52" s="64">
        <v>6</v>
      </c>
      <c r="E52" s="64">
        <v>6</v>
      </c>
      <c r="F52" s="64">
        <v>0</v>
      </c>
      <c r="G52" s="64">
        <v>1</v>
      </c>
      <c r="H52" s="64">
        <v>12</v>
      </c>
      <c r="I52" s="75" t="s">
        <v>1857</v>
      </c>
      <c r="J52" s="75" t="s">
        <v>1857</v>
      </c>
      <c r="K52" s="75" t="s">
        <v>1857</v>
      </c>
      <c r="L52" s="64"/>
      <c r="M52" s="66">
        <v>1016</v>
      </c>
      <c r="N52" s="64">
        <v>1</v>
      </c>
      <c r="O52" s="64">
        <v>1</v>
      </c>
      <c r="P52" s="67"/>
      <c r="Q52" s="67"/>
      <c r="R52" s="67"/>
      <c r="S52" s="67"/>
      <c r="T52" s="67"/>
      <c r="U52" s="67"/>
      <c r="V52" s="67"/>
      <c r="W52" s="64"/>
      <c r="X52" s="64">
        <v>0</v>
      </c>
      <c r="Y52" s="64">
        <v>0</v>
      </c>
      <c r="Z52" s="64"/>
      <c r="AA52" s="64"/>
    </row>
    <row r="53" spans="2:27">
      <c r="B53" s="64">
        <v>60156</v>
      </c>
      <c r="C53" s="64" t="s">
        <v>151</v>
      </c>
      <c r="D53" s="64">
        <v>7</v>
      </c>
      <c r="E53" s="64">
        <v>6</v>
      </c>
      <c r="F53" s="64">
        <v>0</v>
      </c>
      <c r="G53" s="64">
        <v>1</v>
      </c>
      <c r="H53" s="64">
        <v>13</v>
      </c>
      <c r="I53" s="75" t="s">
        <v>1858</v>
      </c>
      <c r="J53" s="75" t="s">
        <v>1858</v>
      </c>
      <c r="K53" s="75" t="s">
        <v>1858</v>
      </c>
      <c r="L53" s="64"/>
      <c r="M53" s="66">
        <v>1019</v>
      </c>
      <c r="N53" s="64">
        <v>1</v>
      </c>
      <c r="O53" s="64">
        <v>1</v>
      </c>
      <c r="P53" s="67"/>
      <c r="Q53" s="67"/>
      <c r="R53" s="67"/>
      <c r="S53" s="67"/>
      <c r="T53" s="67"/>
      <c r="U53" s="67"/>
      <c r="V53" s="67"/>
      <c r="W53" s="64"/>
      <c r="X53" s="64">
        <v>0</v>
      </c>
      <c r="Y53" s="64">
        <v>0</v>
      </c>
      <c r="Z53" s="64"/>
      <c r="AA53" s="64"/>
    </row>
    <row r="54" spans="2:27">
      <c r="B54" s="64">
        <v>60157</v>
      </c>
      <c r="C54" s="64" t="s">
        <v>152</v>
      </c>
      <c r="D54" s="64">
        <v>8</v>
      </c>
      <c r="E54" s="64">
        <v>6</v>
      </c>
      <c r="F54" s="64">
        <v>0</v>
      </c>
      <c r="G54" s="64">
        <v>1</v>
      </c>
      <c r="H54" s="64">
        <v>14</v>
      </c>
      <c r="I54" s="76" t="s">
        <v>1885</v>
      </c>
      <c r="J54" s="75" t="s">
        <v>1859</v>
      </c>
      <c r="K54" s="75" t="s">
        <v>1859</v>
      </c>
      <c r="L54" s="64"/>
      <c r="M54" s="66">
        <v>1022</v>
      </c>
      <c r="N54" s="64">
        <v>1</v>
      </c>
      <c r="O54" s="64">
        <v>1</v>
      </c>
      <c r="P54" s="67"/>
      <c r="Q54" s="67"/>
      <c r="R54" s="67"/>
      <c r="S54" s="67"/>
      <c r="T54" s="67"/>
      <c r="U54" s="67"/>
      <c r="V54" s="67"/>
      <c r="W54" s="64"/>
      <c r="X54" s="64">
        <v>0</v>
      </c>
      <c r="Y54" s="64">
        <v>0</v>
      </c>
      <c r="Z54" s="64"/>
      <c r="AA54" s="64"/>
    </row>
    <row r="55" spans="2:27">
      <c r="B55" s="64">
        <v>60158</v>
      </c>
      <c r="C55" s="64" t="s">
        <v>153</v>
      </c>
      <c r="D55" s="64">
        <v>9</v>
      </c>
      <c r="E55" s="64">
        <v>6</v>
      </c>
      <c r="F55" s="64">
        <v>0</v>
      </c>
      <c r="G55" s="64">
        <v>1</v>
      </c>
      <c r="H55" s="64">
        <v>15</v>
      </c>
      <c r="I55" s="76" t="s">
        <v>1886</v>
      </c>
      <c r="J55" s="75" t="s">
        <v>1860</v>
      </c>
      <c r="K55" s="75" t="s">
        <v>1860</v>
      </c>
      <c r="L55" s="64"/>
      <c r="M55" s="66">
        <v>1025</v>
      </c>
      <c r="N55" s="64">
        <v>1</v>
      </c>
      <c r="O55" s="64">
        <v>1</v>
      </c>
      <c r="P55" s="67"/>
      <c r="Q55" s="67"/>
      <c r="R55" s="67"/>
      <c r="S55" s="67"/>
      <c r="T55" s="67"/>
      <c r="U55" s="67"/>
      <c r="V55" s="67"/>
      <c r="W55" s="64"/>
      <c r="X55" s="64">
        <v>0</v>
      </c>
      <c r="Y55" s="64">
        <v>0</v>
      </c>
      <c r="Z55" s="64"/>
      <c r="AA55" s="64"/>
    </row>
    <row r="56" spans="2:27">
      <c r="B56" s="64">
        <v>60159</v>
      </c>
      <c r="C56" s="64" t="s">
        <v>154</v>
      </c>
      <c r="D56" s="64">
        <v>10</v>
      </c>
      <c r="E56" s="64">
        <v>6</v>
      </c>
      <c r="F56" s="64">
        <v>0</v>
      </c>
      <c r="G56" s="64">
        <v>1</v>
      </c>
      <c r="H56" s="64">
        <v>16</v>
      </c>
      <c r="I56" s="76" t="s">
        <v>1887</v>
      </c>
      <c r="J56" s="75" t="s">
        <v>1861</v>
      </c>
      <c r="K56" s="75" t="s">
        <v>1861</v>
      </c>
      <c r="L56" s="64"/>
      <c r="M56" s="66">
        <v>1028</v>
      </c>
      <c r="N56" s="64">
        <v>1</v>
      </c>
      <c r="O56" s="64">
        <v>1</v>
      </c>
      <c r="P56" s="67"/>
      <c r="Q56" s="67"/>
      <c r="R56" s="67"/>
      <c r="S56" s="67"/>
      <c r="T56" s="67"/>
      <c r="U56" s="67"/>
      <c r="V56" s="67"/>
      <c r="W56" s="64"/>
      <c r="X56" s="64">
        <v>0</v>
      </c>
      <c r="Y56" s="64">
        <v>0</v>
      </c>
      <c r="Z56" s="64"/>
      <c r="AA56" s="64"/>
    </row>
    <row r="57" spans="2:27">
      <c r="B57" s="64">
        <v>60160</v>
      </c>
      <c r="C57" s="64" t="s">
        <v>155</v>
      </c>
      <c r="D57" s="64">
        <v>11</v>
      </c>
      <c r="E57" s="64">
        <v>6</v>
      </c>
      <c r="F57" s="64">
        <v>0</v>
      </c>
      <c r="G57" s="64">
        <v>1</v>
      </c>
      <c r="H57" s="64">
        <v>17</v>
      </c>
      <c r="I57" s="76" t="s">
        <v>1888</v>
      </c>
      <c r="J57" s="75" t="s">
        <v>1862</v>
      </c>
      <c r="K57" s="75" t="s">
        <v>1862</v>
      </c>
      <c r="L57" s="64"/>
      <c r="M57" s="66">
        <v>1031</v>
      </c>
      <c r="N57" s="64">
        <v>1</v>
      </c>
      <c r="O57" s="64">
        <v>1</v>
      </c>
      <c r="P57" s="67"/>
      <c r="Q57" s="67"/>
      <c r="R57" s="67"/>
      <c r="S57" s="67"/>
      <c r="T57" s="67"/>
      <c r="U57" s="67"/>
      <c r="V57" s="67"/>
      <c r="W57" s="64"/>
      <c r="X57" s="64">
        <v>0</v>
      </c>
      <c r="Y57" s="64">
        <v>0</v>
      </c>
      <c r="Z57" s="64"/>
      <c r="AA57" s="64"/>
    </row>
    <row r="58" spans="2:27">
      <c r="B58" s="64">
        <v>60180</v>
      </c>
      <c r="C58" s="64" t="s">
        <v>156</v>
      </c>
      <c r="D58" s="64">
        <v>6</v>
      </c>
      <c r="E58" s="64">
        <v>6</v>
      </c>
      <c r="F58" s="64">
        <v>0</v>
      </c>
      <c r="G58" s="64">
        <v>2</v>
      </c>
      <c r="H58" s="64">
        <v>12</v>
      </c>
      <c r="I58" s="75" t="s">
        <v>1863</v>
      </c>
      <c r="J58" s="75" t="s">
        <v>1863</v>
      </c>
      <c r="K58" s="75" t="s">
        <v>1863</v>
      </c>
      <c r="L58" s="64"/>
      <c r="M58" s="66">
        <v>1015</v>
      </c>
      <c r="N58" s="64">
        <v>1</v>
      </c>
      <c r="O58" s="64">
        <v>1</v>
      </c>
      <c r="P58" s="67"/>
      <c r="Q58" s="67"/>
      <c r="R58" s="67"/>
      <c r="S58" s="67"/>
      <c r="T58" s="67"/>
      <c r="U58" s="67"/>
      <c r="V58" s="67"/>
      <c r="W58" s="64"/>
      <c r="X58" s="64">
        <v>0</v>
      </c>
      <c r="Y58" s="64">
        <v>0</v>
      </c>
      <c r="Z58" s="64"/>
      <c r="AA58" s="64"/>
    </row>
    <row r="59" spans="2:27">
      <c r="B59" s="64">
        <v>60181</v>
      </c>
      <c r="C59" s="64" t="s">
        <v>157</v>
      </c>
      <c r="D59" s="64">
        <v>7</v>
      </c>
      <c r="E59" s="64">
        <v>6</v>
      </c>
      <c r="F59" s="64">
        <v>0</v>
      </c>
      <c r="G59" s="64">
        <v>2</v>
      </c>
      <c r="H59" s="64">
        <v>13</v>
      </c>
      <c r="I59" s="75" t="s">
        <v>1864</v>
      </c>
      <c r="J59" s="75" t="s">
        <v>1864</v>
      </c>
      <c r="K59" s="75" t="s">
        <v>1864</v>
      </c>
      <c r="L59" s="64"/>
      <c r="M59" s="66">
        <v>1018</v>
      </c>
      <c r="N59" s="64">
        <v>1</v>
      </c>
      <c r="O59" s="64">
        <v>1</v>
      </c>
      <c r="P59" s="67"/>
      <c r="Q59" s="67"/>
      <c r="R59" s="67"/>
      <c r="S59" s="67"/>
      <c r="T59" s="67"/>
      <c r="U59" s="67"/>
      <c r="V59" s="67"/>
      <c r="W59" s="64"/>
      <c r="X59" s="64">
        <v>0</v>
      </c>
      <c r="Y59" s="64">
        <v>0</v>
      </c>
      <c r="Z59" s="64"/>
      <c r="AA59" s="64"/>
    </row>
    <row r="60" spans="2:27">
      <c r="B60" s="64">
        <v>60182</v>
      </c>
      <c r="C60" s="64" t="s">
        <v>158</v>
      </c>
      <c r="D60" s="64">
        <v>8</v>
      </c>
      <c r="E60" s="64">
        <v>6</v>
      </c>
      <c r="F60" s="64">
        <v>0</v>
      </c>
      <c r="G60" s="64">
        <v>2</v>
      </c>
      <c r="H60" s="64">
        <v>14</v>
      </c>
      <c r="I60" s="76" t="s">
        <v>1889</v>
      </c>
      <c r="J60" s="75" t="s">
        <v>1865</v>
      </c>
      <c r="K60" s="75" t="s">
        <v>1865</v>
      </c>
      <c r="L60" s="64"/>
      <c r="M60" s="66">
        <v>1021</v>
      </c>
      <c r="N60" s="64">
        <v>1</v>
      </c>
      <c r="O60" s="64">
        <v>1</v>
      </c>
      <c r="P60" s="67"/>
      <c r="Q60" s="67"/>
      <c r="R60" s="67"/>
      <c r="S60" s="67"/>
      <c r="T60" s="67"/>
      <c r="U60" s="67"/>
      <c r="V60" s="67"/>
      <c r="W60" s="64"/>
      <c r="X60" s="64">
        <v>0</v>
      </c>
      <c r="Y60" s="64">
        <v>0</v>
      </c>
      <c r="Z60" s="64"/>
      <c r="AA60" s="64"/>
    </row>
    <row r="61" spans="2:27">
      <c r="B61" s="64">
        <v>60183</v>
      </c>
      <c r="C61" s="64" t="s">
        <v>159</v>
      </c>
      <c r="D61" s="64">
        <v>9</v>
      </c>
      <c r="E61" s="64">
        <v>6</v>
      </c>
      <c r="F61" s="64">
        <v>0</v>
      </c>
      <c r="G61" s="64">
        <v>2</v>
      </c>
      <c r="H61" s="64">
        <v>15</v>
      </c>
      <c r="I61" s="76" t="s">
        <v>1890</v>
      </c>
      <c r="J61" s="75" t="s">
        <v>1867</v>
      </c>
      <c r="K61" s="75" t="s">
        <v>1867</v>
      </c>
      <c r="L61" s="64"/>
      <c r="M61" s="66">
        <v>1024</v>
      </c>
      <c r="N61" s="64">
        <v>1</v>
      </c>
      <c r="O61" s="64">
        <v>1</v>
      </c>
      <c r="P61" s="67"/>
      <c r="Q61" s="67"/>
      <c r="R61" s="67"/>
      <c r="S61" s="67"/>
      <c r="T61" s="67"/>
      <c r="U61" s="67"/>
      <c r="V61" s="67"/>
      <c r="W61" s="64"/>
      <c r="X61" s="64">
        <v>0</v>
      </c>
      <c r="Y61" s="64">
        <v>0</v>
      </c>
      <c r="Z61" s="64"/>
      <c r="AA61" s="64"/>
    </row>
    <row r="62" spans="2:27">
      <c r="B62" s="64">
        <v>60184</v>
      </c>
      <c r="C62" s="64" t="s">
        <v>161</v>
      </c>
      <c r="D62" s="64">
        <v>10</v>
      </c>
      <c r="E62" s="64">
        <v>6</v>
      </c>
      <c r="F62" s="64">
        <v>0</v>
      </c>
      <c r="G62" s="64">
        <v>2</v>
      </c>
      <c r="H62" s="64">
        <v>16</v>
      </c>
      <c r="I62" s="76" t="s">
        <v>1891</v>
      </c>
      <c r="J62" s="75" t="s">
        <v>1866</v>
      </c>
      <c r="K62" s="75" t="s">
        <v>1866</v>
      </c>
      <c r="L62" s="64"/>
      <c r="M62" s="66">
        <v>1027</v>
      </c>
      <c r="N62" s="64">
        <v>1</v>
      </c>
      <c r="O62" s="64">
        <v>1</v>
      </c>
      <c r="P62" s="67"/>
      <c r="Q62" s="67"/>
      <c r="R62" s="67"/>
      <c r="S62" s="67"/>
      <c r="T62" s="67"/>
      <c r="U62" s="67"/>
      <c r="V62" s="67"/>
      <c r="W62" s="64"/>
      <c r="X62" s="64">
        <v>0</v>
      </c>
      <c r="Y62" s="64">
        <v>0</v>
      </c>
      <c r="Z62" s="64"/>
      <c r="AA62" s="64"/>
    </row>
    <row r="63" spans="2:27">
      <c r="B63" s="64">
        <v>60185</v>
      </c>
      <c r="C63" s="75" t="s">
        <v>1879</v>
      </c>
      <c r="D63" s="64">
        <v>11</v>
      </c>
      <c r="E63" s="64">
        <v>6</v>
      </c>
      <c r="F63" s="64">
        <v>0</v>
      </c>
      <c r="G63" s="64">
        <v>2</v>
      </c>
      <c r="H63" s="64">
        <v>17</v>
      </c>
      <c r="I63" s="76" t="s">
        <v>1892</v>
      </c>
      <c r="J63" s="75" t="s">
        <v>1880</v>
      </c>
      <c r="K63" s="75" t="s">
        <v>1880</v>
      </c>
      <c r="L63" s="64"/>
      <c r="M63" s="66"/>
      <c r="N63" s="64">
        <v>1</v>
      </c>
      <c r="O63" s="64">
        <v>1</v>
      </c>
      <c r="P63" s="67"/>
      <c r="Q63" s="67"/>
      <c r="R63" s="67"/>
      <c r="S63" s="67"/>
      <c r="T63" s="67"/>
      <c r="U63" s="67"/>
      <c r="V63" s="67"/>
      <c r="W63" s="64"/>
      <c r="X63" s="64">
        <v>0</v>
      </c>
      <c r="Y63" s="64">
        <v>0</v>
      </c>
      <c r="Z63" s="64"/>
      <c r="AA63" s="64"/>
    </row>
    <row r="64" spans="2:27">
      <c r="B64" s="64">
        <v>60190</v>
      </c>
      <c r="C64" s="64" t="s">
        <v>162</v>
      </c>
      <c r="D64" s="64">
        <v>6</v>
      </c>
      <c r="E64" s="64">
        <v>6</v>
      </c>
      <c r="F64" s="64">
        <v>0</v>
      </c>
      <c r="G64" s="64">
        <v>3</v>
      </c>
      <c r="H64" s="64">
        <v>12</v>
      </c>
      <c r="I64" s="64" t="s">
        <v>1868</v>
      </c>
      <c r="J64" s="64" t="s">
        <v>1868</v>
      </c>
      <c r="K64" s="64" t="s">
        <v>1868</v>
      </c>
      <c r="L64" s="64"/>
      <c r="M64" s="66">
        <v>1017</v>
      </c>
      <c r="N64" s="64">
        <v>1</v>
      </c>
      <c r="O64" s="64">
        <v>1</v>
      </c>
      <c r="P64" s="67"/>
      <c r="Q64" s="67"/>
      <c r="R64" s="67"/>
      <c r="S64" s="67"/>
      <c r="T64" s="67"/>
      <c r="U64" s="67"/>
      <c r="V64" s="67"/>
      <c r="W64" s="64"/>
      <c r="X64" s="64">
        <v>0</v>
      </c>
      <c r="Y64" s="64">
        <v>0</v>
      </c>
      <c r="Z64" s="64"/>
      <c r="AA64" s="64"/>
    </row>
    <row r="65" spans="2:27">
      <c r="B65" s="64">
        <v>60191</v>
      </c>
      <c r="C65" s="64" t="s">
        <v>163</v>
      </c>
      <c r="D65" s="64">
        <v>7</v>
      </c>
      <c r="E65" s="64">
        <v>6</v>
      </c>
      <c r="F65" s="64">
        <v>0</v>
      </c>
      <c r="G65" s="64">
        <v>3</v>
      </c>
      <c r="H65" s="64">
        <v>13</v>
      </c>
      <c r="I65" s="64" t="s">
        <v>1869</v>
      </c>
      <c r="J65" s="64" t="s">
        <v>1869</v>
      </c>
      <c r="K65" s="64" t="s">
        <v>1869</v>
      </c>
      <c r="L65" s="64"/>
      <c r="M65" s="66">
        <v>1020</v>
      </c>
      <c r="N65" s="64">
        <v>1</v>
      </c>
      <c r="O65" s="64">
        <v>1</v>
      </c>
      <c r="P65" s="67"/>
      <c r="Q65" s="67"/>
      <c r="R65" s="67"/>
      <c r="S65" s="67"/>
      <c r="T65" s="67"/>
      <c r="U65" s="67"/>
      <c r="V65" s="67"/>
      <c r="W65" s="64"/>
      <c r="X65" s="64">
        <v>0</v>
      </c>
      <c r="Y65" s="64">
        <v>0</v>
      </c>
      <c r="Z65" s="64"/>
      <c r="AA65" s="64"/>
    </row>
    <row r="66" spans="2:27">
      <c r="B66" s="64">
        <v>60192</v>
      </c>
      <c r="C66" s="64" t="s">
        <v>164</v>
      </c>
      <c r="D66" s="64">
        <v>8</v>
      </c>
      <c r="E66" s="64">
        <v>6</v>
      </c>
      <c r="F66" s="64">
        <v>0</v>
      </c>
      <c r="G66" s="64">
        <v>3</v>
      </c>
      <c r="H66" s="64">
        <v>14</v>
      </c>
      <c r="I66" s="76" t="s">
        <v>1893</v>
      </c>
      <c r="J66" s="64" t="s">
        <v>1870</v>
      </c>
      <c r="K66" s="64" t="s">
        <v>1870</v>
      </c>
      <c r="L66" s="64"/>
      <c r="M66" s="66">
        <v>1023</v>
      </c>
      <c r="N66" s="64">
        <v>1</v>
      </c>
      <c r="O66" s="64">
        <v>1</v>
      </c>
      <c r="P66" s="67"/>
      <c r="Q66" s="67"/>
      <c r="R66" s="67"/>
      <c r="S66" s="67"/>
      <c r="T66" s="67"/>
      <c r="U66" s="67"/>
      <c r="V66" s="67"/>
      <c r="W66" s="64"/>
      <c r="X66" s="64">
        <v>0</v>
      </c>
      <c r="Y66" s="64">
        <v>0</v>
      </c>
      <c r="Z66" s="64"/>
      <c r="AA66" s="64"/>
    </row>
    <row r="67" spans="2:27">
      <c r="B67" s="64">
        <v>60193</v>
      </c>
      <c r="C67" s="64" t="s">
        <v>165</v>
      </c>
      <c r="D67" s="64">
        <v>9</v>
      </c>
      <c r="E67" s="64">
        <v>6</v>
      </c>
      <c r="F67" s="64">
        <v>0</v>
      </c>
      <c r="G67" s="64">
        <v>3</v>
      </c>
      <c r="H67" s="64">
        <v>15</v>
      </c>
      <c r="I67" s="76" t="s">
        <v>1894</v>
      </c>
      <c r="J67" s="64" t="s">
        <v>1871</v>
      </c>
      <c r="K67" s="64" t="s">
        <v>1871</v>
      </c>
      <c r="L67" s="64"/>
      <c r="M67" s="66">
        <v>1026</v>
      </c>
      <c r="N67" s="64">
        <v>1</v>
      </c>
      <c r="O67" s="64">
        <v>1</v>
      </c>
      <c r="P67" s="67"/>
      <c r="Q67" s="67"/>
      <c r="R67" s="67"/>
      <c r="S67" s="67"/>
      <c r="T67" s="67"/>
      <c r="U67" s="67"/>
      <c r="V67" s="67"/>
      <c r="W67" s="64"/>
      <c r="X67" s="64">
        <v>0</v>
      </c>
      <c r="Y67" s="64">
        <v>0</v>
      </c>
      <c r="Z67" s="64"/>
      <c r="AA67" s="64"/>
    </row>
    <row r="68" spans="2:27">
      <c r="B68" s="64">
        <v>60194</v>
      </c>
      <c r="C68" s="64" t="s">
        <v>167</v>
      </c>
      <c r="D68" s="64">
        <v>10</v>
      </c>
      <c r="E68" s="64">
        <v>6</v>
      </c>
      <c r="F68" s="64">
        <v>0</v>
      </c>
      <c r="G68" s="64">
        <v>3</v>
      </c>
      <c r="H68" s="64">
        <v>16</v>
      </c>
      <c r="I68" s="76" t="s">
        <v>1895</v>
      </c>
      <c r="J68" s="64" t="s">
        <v>1872</v>
      </c>
      <c r="K68" s="64" t="s">
        <v>1872</v>
      </c>
      <c r="L68" s="64"/>
      <c r="M68" s="66">
        <v>1029</v>
      </c>
      <c r="N68" s="64">
        <v>1</v>
      </c>
      <c r="O68" s="64">
        <v>1</v>
      </c>
      <c r="P68" s="67"/>
      <c r="Q68" s="67"/>
      <c r="R68" s="67"/>
      <c r="S68" s="67"/>
      <c r="T68" s="67"/>
      <c r="U68" s="67"/>
      <c r="V68" s="67"/>
      <c r="W68" s="64"/>
      <c r="X68" s="64">
        <v>0</v>
      </c>
      <c r="Y68" s="64">
        <v>0</v>
      </c>
      <c r="Z68" s="64"/>
      <c r="AA68" s="64"/>
    </row>
    <row r="69" spans="2:27">
      <c r="B69" s="64">
        <v>60195</v>
      </c>
      <c r="C69" s="64" t="s">
        <v>168</v>
      </c>
      <c r="D69" s="64">
        <v>6</v>
      </c>
      <c r="E69" s="64">
        <v>6</v>
      </c>
      <c r="F69" s="64">
        <v>0</v>
      </c>
      <c r="G69" s="64">
        <v>4</v>
      </c>
      <c r="H69" s="64">
        <v>12</v>
      </c>
      <c r="I69" s="75" t="s">
        <v>1874</v>
      </c>
      <c r="J69" s="75" t="s">
        <v>1874</v>
      </c>
      <c r="K69" s="75" t="s">
        <v>1874</v>
      </c>
      <c r="L69" s="64"/>
      <c r="M69" s="66">
        <v>1017</v>
      </c>
      <c r="N69" s="64">
        <v>1</v>
      </c>
      <c r="O69" s="64">
        <v>1</v>
      </c>
      <c r="P69" s="67"/>
      <c r="Q69" s="67"/>
      <c r="R69" s="67"/>
      <c r="S69" s="67"/>
      <c r="T69" s="67"/>
      <c r="U69" s="67"/>
      <c r="V69" s="67"/>
      <c r="W69" s="64"/>
      <c r="X69" s="64">
        <v>0</v>
      </c>
      <c r="Y69" s="64">
        <v>0</v>
      </c>
      <c r="Z69" s="64"/>
      <c r="AA69" s="64"/>
    </row>
    <row r="70" spans="2:27">
      <c r="B70" s="64">
        <v>60196</v>
      </c>
      <c r="C70" s="64" t="s">
        <v>169</v>
      </c>
      <c r="D70" s="64">
        <v>7</v>
      </c>
      <c r="E70" s="64">
        <v>6</v>
      </c>
      <c r="F70" s="64">
        <v>0</v>
      </c>
      <c r="G70" s="64">
        <v>4</v>
      </c>
      <c r="H70" s="64">
        <v>13</v>
      </c>
      <c r="I70" s="75" t="s">
        <v>1875</v>
      </c>
      <c r="J70" s="75" t="s">
        <v>1875</v>
      </c>
      <c r="K70" s="75" t="s">
        <v>1875</v>
      </c>
      <c r="L70" s="64"/>
      <c r="M70" s="66">
        <v>1020</v>
      </c>
      <c r="N70" s="64">
        <v>1</v>
      </c>
      <c r="O70" s="64">
        <v>1</v>
      </c>
      <c r="P70" s="67"/>
      <c r="Q70" s="67"/>
      <c r="R70" s="67"/>
      <c r="S70" s="67"/>
      <c r="T70" s="67"/>
      <c r="U70" s="67"/>
      <c r="V70" s="67"/>
      <c r="W70" s="64"/>
      <c r="X70" s="64">
        <v>0</v>
      </c>
      <c r="Y70" s="64">
        <v>0</v>
      </c>
      <c r="Z70" s="64"/>
      <c r="AA70" s="64"/>
    </row>
    <row r="71" spans="2:27">
      <c r="B71" s="64">
        <v>60197</v>
      </c>
      <c r="C71" s="64" t="s">
        <v>170</v>
      </c>
      <c r="D71" s="64">
        <v>8</v>
      </c>
      <c r="E71" s="64">
        <v>6</v>
      </c>
      <c r="F71" s="64">
        <v>0</v>
      </c>
      <c r="G71" s="64">
        <v>4</v>
      </c>
      <c r="H71" s="64">
        <v>14</v>
      </c>
      <c r="I71" s="76" t="s">
        <v>1897</v>
      </c>
      <c r="J71" s="75" t="s">
        <v>1876</v>
      </c>
      <c r="K71" s="75" t="s">
        <v>1876</v>
      </c>
      <c r="L71" s="64"/>
      <c r="M71" s="66">
        <v>1023</v>
      </c>
      <c r="N71" s="64">
        <v>1</v>
      </c>
      <c r="O71" s="64">
        <v>1</v>
      </c>
      <c r="P71" s="67"/>
      <c r="Q71" s="67"/>
      <c r="R71" s="67"/>
      <c r="S71" s="67"/>
      <c r="T71" s="67"/>
      <c r="U71" s="67"/>
      <c r="V71" s="67"/>
      <c r="W71" s="64"/>
      <c r="X71" s="64">
        <v>0</v>
      </c>
      <c r="Y71" s="64">
        <v>0</v>
      </c>
      <c r="Z71" s="64"/>
      <c r="AA71" s="64"/>
    </row>
    <row r="72" spans="2:27">
      <c r="B72" s="64">
        <v>60198</v>
      </c>
      <c r="C72" s="64" t="s">
        <v>171</v>
      </c>
      <c r="D72" s="64">
        <v>9</v>
      </c>
      <c r="E72" s="64">
        <v>6</v>
      </c>
      <c r="F72" s="64">
        <v>0</v>
      </c>
      <c r="G72" s="64">
        <v>4</v>
      </c>
      <c r="H72" s="64">
        <v>15</v>
      </c>
      <c r="I72" s="76" t="s">
        <v>1898</v>
      </c>
      <c r="J72" s="75" t="s">
        <v>1877</v>
      </c>
      <c r="K72" s="75" t="s">
        <v>1877</v>
      </c>
      <c r="L72" s="64"/>
      <c r="M72" s="66">
        <v>1026</v>
      </c>
      <c r="N72" s="64">
        <v>1</v>
      </c>
      <c r="O72" s="64">
        <v>1</v>
      </c>
      <c r="P72" s="67"/>
      <c r="Q72" s="67"/>
      <c r="R72" s="67"/>
      <c r="S72" s="67"/>
      <c r="T72" s="67"/>
      <c r="U72" s="67"/>
      <c r="V72" s="67"/>
      <c r="W72" s="64"/>
      <c r="X72" s="64">
        <v>0</v>
      </c>
      <c r="Y72" s="64">
        <v>0</v>
      </c>
      <c r="Z72" s="64"/>
      <c r="AA72" s="64"/>
    </row>
    <row r="73" spans="2:27">
      <c r="B73" s="64">
        <v>60199</v>
      </c>
      <c r="C73" s="64" t="s">
        <v>172</v>
      </c>
      <c r="D73" s="64">
        <v>10</v>
      </c>
      <c r="E73" s="64">
        <v>6</v>
      </c>
      <c r="F73" s="64">
        <v>0</v>
      </c>
      <c r="G73" s="64">
        <v>4</v>
      </c>
      <c r="H73" s="64">
        <v>16</v>
      </c>
      <c r="I73" s="76" t="s">
        <v>1899</v>
      </c>
      <c r="J73" s="75" t="s">
        <v>1878</v>
      </c>
      <c r="K73" s="75" t="s">
        <v>1878</v>
      </c>
      <c r="L73" s="64"/>
      <c r="M73" s="66">
        <v>1029</v>
      </c>
      <c r="N73" s="64">
        <v>1</v>
      </c>
      <c r="O73" s="64">
        <v>1</v>
      </c>
      <c r="P73" s="67"/>
      <c r="Q73" s="67"/>
      <c r="R73" s="67"/>
      <c r="S73" s="67"/>
      <c r="T73" s="67"/>
      <c r="U73" s="67"/>
      <c r="V73" s="67"/>
      <c r="W73" s="64"/>
      <c r="X73" s="64">
        <v>0</v>
      </c>
      <c r="Y73" s="64">
        <v>0</v>
      </c>
      <c r="Z73" s="64"/>
      <c r="AA73" s="64"/>
    </row>
    <row r="74" spans="2:27">
      <c r="B74" s="64">
        <v>60200</v>
      </c>
      <c r="C74" s="75" t="s">
        <v>1881</v>
      </c>
      <c r="D74" s="64">
        <v>11</v>
      </c>
      <c r="E74" s="64">
        <v>6</v>
      </c>
      <c r="F74" s="64">
        <v>0</v>
      </c>
      <c r="G74" s="64">
        <v>3</v>
      </c>
      <c r="H74" s="64">
        <v>17</v>
      </c>
      <c r="I74" s="76" t="s">
        <v>1900</v>
      </c>
      <c r="J74" s="75" t="s">
        <v>1883</v>
      </c>
      <c r="K74" s="75" t="s">
        <v>1883</v>
      </c>
      <c r="L74" s="64"/>
      <c r="M74" s="66"/>
      <c r="N74" s="64">
        <v>1</v>
      </c>
      <c r="O74" s="64">
        <v>1</v>
      </c>
      <c r="P74" s="67"/>
      <c r="Q74" s="67"/>
      <c r="R74" s="67"/>
      <c r="S74" s="67"/>
      <c r="T74" s="67"/>
      <c r="U74" s="67"/>
      <c r="V74" s="67"/>
      <c r="W74" s="64"/>
      <c r="X74" s="64">
        <v>0</v>
      </c>
      <c r="Y74" s="64">
        <v>0</v>
      </c>
      <c r="Z74" s="64"/>
      <c r="AA74" s="64"/>
    </row>
    <row r="75" spans="2:27">
      <c r="B75" s="64">
        <v>60201</v>
      </c>
      <c r="C75" s="75" t="s">
        <v>1882</v>
      </c>
      <c r="D75" s="64">
        <v>11</v>
      </c>
      <c r="E75" s="64">
        <v>6</v>
      </c>
      <c r="F75" s="64">
        <v>0</v>
      </c>
      <c r="G75" s="64">
        <v>4</v>
      </c>
      <c r="H75" s="64">
        <v>17</v>
      </c>
      <c r="I75" s="76" t="s">
        <v>1896</v>
      </c>
      <c r="J75" s="75" t="s">
        <v>1884</v>
      </c>
      <c r="K75" s="75" t="s">
        <v>1884</v>
      </c>
      <c r="L75" s="64"/>
      <c r="M75" s="66"/>
      <c r="N75" s="64">
        <v>1</v>
      </c>
      <c r="O75" s="64">
        <v>1</v>
      </c>
      <c r="P75" s="67"/>
      <c r="Q75" s="67"/>
      <c r="R75" s="67"/>
      <c r="S75" s="67"/>
      <c r="T75" s="67"/>
      <c r="U75" s="67"/>
      <c r="V75" s="67"/>
      <c r="W75" s="64"/>
      <c r="X75" s="64">
        <v>0</v>
      </c>
      <c r="Y75" s="64">
        <v>0</v>
      </c>
      <c r="Z75" s="64"/>
      <c r="AA75" s="64"/>
    </row>
    <row r="76" spans="2:27">
      <c r="B76" s="4">
        <v>5000001</v>
      </c>
      <c r="C76" s="4" t="s">
        <v>1843</v>
      </c>
      <c r="E76" s="4">
        <v>4</v>
      </c>
      <c r="F76" s="64">
        <v>0</v>
      </c>
      <c r="G76" s="4">
        <v>5</v>
      </c>
      <c r="H76" s="4">
        <v>0</v>
      </c>
      <c r="I76" s="71" t="s">
        <v>1798</v>
      </c>
      <c r="J76" s="71" t="s">
        <v>1798</v>
      </c>
      <c r="K76" s="71" t="s">
        <v>1798</v>
      </c>
      <c r="L76" s="3"/>
      <c r="P76" s="4">
        <v>0</v>
      </c>
      <c r="R76" s="4" t="s">
        <v>1981</v>
      </c>
      <c r="S76" s="4" t="s">
        <v>173</v>
      </c>
      <c r="T76" s="4">
        <v>0</v>
      </c>
      <c r="U76" s="77" t="s">
        <v>1909</v>
      </c>
      <c r="V76" s="4">
        <v>0</v>
      </c>
      <c r="AA76" s="4">
        <v>7200</v>
      </c>
    </row>
    <row r="77" spans="2:27">
      <c r="B77" s="4">
        <v>5000002</v>
      </c>
      <c r="C77" s="4" t="s">
        <v>1838</v>
      </c>
      <c r="E77" s="4">
        <v>4</v>
      </c>
      <c r="F77" s="64">
        <v>0</v>
      </c>
      <c r="G77" s="4">
        <v>5</v>
      </c>
      <c r="H77" s="4">
        <v>0</v>
      </c>
      <c r="I77" s="4" t="s">
        <v>174</v>
      </c>
      <c r="J77" s="4" t="s">
        <v>174</v>
      </c>
      <c r="K77" s="4" t="s">
        <v>174</v>
      </c>
      <c r="L77" s="3">
        <v>1000002</v>
      </c>
      <c r="P77" s="4">
        <v>0</v>
      </c>
      <c r="R77" s="4" t="s">
        <v>1981</v>
      </c>
      <c r="S77" s="4" t="s">
        <v>173</v>
      </c>
      <c r="T77" s="4">
        <v>0</v>
      </c>
      <c r="U77" s="77" t="s">
        <v>1909</v>
      </c>
      <c r="V77" s="4">
        <v>0</v>
      </c>
      <c r="AA77" s="4">
        <v>7200</v>
      </c>
    </row>
    <row r="78" spans="2:27">
      <c r="B78" s="4">
        <v>5000003</v>
      </c>
      <c r="C78" s="4" t="s">
        <v>1844</v>
      </c>
      <c r="E78" s="4">
        <v>4</v>
      </c>
      <c r="F78" s="64">
        <v>0</v>
      </c>
      <c r="G78" s="4">
        <v>5</v>
      </c>
      <c r="H78" s="4">
        <v>0</v>
      </c>
      <c r="I78" s="4" t="s">
        <v>175</v>
      </c>
      <c r="J78" s="4" t="s">
        <v>175</v>
      </c>
      <c r="K78" s="4" t="s">
        <v>175</v>
      </c>
      <c r="L78" s="3">
        <v>1000003</v>
      </c>
      <c r="P78" s="4">
        <v>0</v>
      </c>
      <c r="R78" s="4" t="s">
        <v>1981</v>
      </c>
      <c r="S78" s="4" t="s">
        <v>173</v>
      </c>
      <c r="T78" s="4">
        <v>0</v>
      </c>
      <c r="U78" s="77" t="s">
        <v>1909</v>
      </c>
      <c r="V78" s="4">
        <v>0</v>
      </c>
      <c r="AA78" s="4">
        <v>7200</v>
      </c>
    </row>
    <row r="79" spans="2:27">
      <c r="B79" s="4">
        <v>5000004</v>
      </c>
      <c r="C79" s="91" t="s">
        <v>1998</v>
      </c>
      <c r="E79" s="4">
        <v>4</v>
      </c>
      <c r="F79" s="64">
        <v>0</v>
      </c>
      <c r="G79" s="4">
        <v>5</v>
      </c>
      <c r="H79" s="4">
        <v>0</v>
      </c>
      <c r="I79" s="4" t="s">
        <v>176</v>
      </c>
      <c r="J79" s="4" t="s">
        <v>176</v>
      </c>
      <c r="K79" s="4" t="s">
        <v>176</v>
      </c>
      <c r="L79" s="73" t="s">
        <v>1811</v>
      </c>
      <c r="P79" s="4">
        <v>0</v>
      </c>
      <c r="R79" s="4" t="s">
        <v>1981</v>
      </c>
      <c r="S79" s="4" t="s">
        <v>173</v>
      </c>
      <c r="T79" s="4">
        <v>0</v>
      </c>
      <c r="U79" s="77" t="s">
        <v>1909</v>
      </c>
      <c r="V79" s="4">
        <v>0</v>
      </c>
      <c r="AA79" s="4">
        <v>7200</v>
      </c>
    </row>
    <row r="80" spans="2:27">
      <c r="B80" s="4">
        <v>5000005</v>
      </c>
      <c r="C80" s="4" t="s">
        <v>1977</v>
      </c>
      <c r="E80" s="4">
        <v>4</v>
      </c>
      <c r="F80" s="64">
        <v>0</v>
      </c>
      <c r="G80" s="4">
        <v>5</v>
      </c>
      <c r="H80" s="4">
        <v>0</v>
      </c>
      <c r="I80" s="71" t="s">
        <v>1799</v>
      </c>
      <c r="J80" s="71" t="s">
        <v>1799</v>
      </c>
      <c r="K80" s="71" t="s">
        <v>1799</v>
      </c>
      <c r="L80" s="3"/>
      <c r="P80" s="4">
        <v>0</v>
      </c>
      <c r="R80" s="4" t="s">
        <v>1981</v>
      </c>
      <c r="S80" s="4" t="s">
        <v>173</v>
      </c>
      <c r="T80" s="4">
        <v>0</v>
      </c>
      <c r="U80" s="77" t="s">
        <v>1909</v>
      </c>
      <c r="V80" s="4">
        <v>0</v>
      </c>
      <c r="AA80" s="4">
        <v>7200</v>
      </c>
    </row>
    <row r="81" spans="2:27">
      <c r="B81" s="4">
        <v>5000006</v>
      </c>
      <c r="C81" s="4" t="s">
        <v>1816</v>
      </c>
      <c r="E81" s="4">
        <v>4</v>
      </c>
      <c r="F81" s="64">
        <v>0</v>
      </c>
      <c r="G81" s="4">
        <v>5</v>
      </c>
      <c r="H81" s="4">
        <v>0</v>
      </c>
      <c r="I81" s="71" t="s">
        <v>1800</v>
      </c>
      <c r="J81" s="71" t="s">
        <v>1800</v>
      </c>
      <c r="K81" s="71" t="s">
        <v>1800</v>
      </c>
      <c r="L81" s="3"/>
      <c r="P81" s="4">
        <v>0</v>
      </c>
      <c r="R81" s="4" t="s">
        <v>1981</v>
      </c>
      <c r="S81" s="4" t="s">
        <v>173</v>
      </c>
      <c r="T81" s="4">
        <v>0</v>
      </c>
      <c r="U81" s="77" t="s">
        <v>1909</v>
      </c>
      <c r="V81" s="4">
        <v>0</v>
      </c>
      <c r="AA81" s="4">
        <v>7200</v>
      </c>
    </row>
    <row r="82" spans="2:27">
      <c r="B82" s="4">
        <v>5000007</v>
      </c>
      <c r="C82" s="4" t="s">
        <v>1978</v>
      </c>
      <c r="E82" s="4">
        <v>4</v>
      </c>
      <c r="F82" s="64">
        <v>0</v>
      </c>
      <c r="G82" s="4">
        <v>5</v>
      </c>
      <c r="H82" s="4">
        <v>0</v>
      </c>
      <c r="I82" s="71" t="s">
        <v>1801</v>
      </c>
      <c r="J82" s="71" t="s">
        <v>1801</v>
      </c>
      <c r="K82" s="71" t="s">
        <v>1801</v>
      </c>
      <c r="L82" s="3"/>
      <c r="P82" s="4">
        <v>0</v>
      </c>
      <c r="R82" s="4" t="s">
        <v>1981</v>
      </c>
      <c r="S82" s="4" t="s">
        <v>173</v>
      </c>
      <c r="T82" s="4">
        <v>0</v>
      </c>
      <c r="U82" s="77" t="s">
        <v>1909</v>
      </c>
      <c r="V82" s="4">
        <v>0</v>
      </c>
      <c r="AA82" s="4">
        <v>7200</v>
      </c>
    </row>
    <row r="83" spans="2:27">
      <c r="B83" s="4">
        <v>5000008</v>
      </c>
      <c r="C83" s="4" t="s">
        <v>1817</v>
      </c>
      <c r="E83" s="4">
        <v>4</v>
      </c>
      <c r="F83" s="64">
        <v>0</v>
      </c>
      <c r="G83" s="4">
        <v>5</v>
      </c>
      <c r="H83" s="4">
        <v>0</v>
      </c>
      <c r="I83" s="71" t="s">
        <v>1802</v>
      </c>
      <c r="J83" s="71" t="s">
        <v>1802</v>
      </c>
      <c r="K83" s="71" t="s">
        <v>1802</v>
      </c>
      <c r="L83" s="3"/>
      <c r="P83" s="4">
        <v>0</v>
      </c>
      <c r="R83" s="4" t="s">
        <v>1981</v>
      </c>
      <c r="S83" s="4" t="s">
        <v>173</v>
      </c>
      <c r="T83" s="4">
        <v>0</v>
      </c>
      <c r="U83" s="77" t="s">
        <v>1909</v>
      </c>
      <c r="V83" s="4">
        <v>0</v>
      </c>
      <c r="AA83" s="4">
        <v>7200</v>
      </c>
    </row>
    <row r="84" spans="2:27" s="85" customFormat="1">
      <c r="B84" s="81">
        <v>5000009</v>
      </c>
      <c r="C84" s="81" t="s">
        <v>1823</v>
      </c>
      <c r="D84" s="81"/>
      <c r="E84" s="81">
        <v>5</v>
      </c>
      <c r="F84" s="82">
        <v>0</v>
      </c>
      <c r="G84" s="81">
        <v>5</v>
      </c>
      <c r="H84" s="81">
        <v>0</v>
      </c>
      <c r="I84" s="81"/>
      <c r="J84" s="81"/>
      <c r="K84" s="81"/>
      <c r="L84" s="81">
        <v>1000009</v>
      </c>
      <c r="M84" s="81"/>
      <c r="N84" s="81"/>
      <c r="O84" s="81"/>
      <c r="P84" s="81">
        <v>0</v>
      </c>
      <c r="Q84" s="81"/>
      <c r="R84" s="81" t="s">
        <v>1981</v>
      </c>
      <c r="S84" s="81" t="s">
        <v>173</v>
      </c>
      <c r="T84" s="81" t="s">
        <v>177</v>
      </c>
      <c r="U84" s="86" t="s">
        <v>1934</v>
      </c>
      <c r="V84" s="84" t="s">
        <v>1956</v>
      </c>
      <c r="W84" s="81"/>
      <c r="X84" s="81"/>
      <c r="Y84" s="81"/>
      <c r="Z84" s="81"/>
      <c r="AA84" s="81">
        <v>24000</v>
      </c>
    </row>
    <row r="85" spans="2:27">
      <c r="B85" s="4">
        <v>5000010</v>
      </c>
      <c r="C85" s="4" t="s">
        <v>1822</v>
      </c>
      <c r="E85" s="4">
        <v>5</v>
      </c>
      <c r="F85" s="64">
        <v>0</v>
      </c>
      <c r="G85" s="4">
        <v>5</v>
      </c>
      <c r="H85" s="4">
        <v>0</v>
      </c>
      <c r="L85" s="3">
        <v>1000010</v>
      </c>
      <c r="P85" s="4">
        <v>0</v>
      </c>
      <c r="R85" s="4" t="s">
        <v>1981</v>
      </c>
      <c r="S85" s="4" t="s">
        <v>173</v>
      </c>
      <c r="T85" s="4">
        <v>10003</v>
      </c>
      <c r="U85" s="87" t="s">
        <v>1935</v>
      </c>
      <c r="V85" s="88">
        <v>30</v>
      </c>
      <c r="AA85" s="4">
        <v>24000</v>
      </c>
    </row>
    <row r="86" spans="2:27">
      <c r="B86" s="4">
        <v>5000011</v>
      </c>
      <c r="C86" s="4" t="s">
        <v>1818</v>
      </c>
      <c r="E86" s="4">
        <v>5</v>
      </c>
      <c r="F86" s="64">
        <v>0</v>
      </c>
      <c r="G86" s="4">
        <v>5</v>
      </c>
      <c r="H86" s="4">
        <v>0</v>
      </c>
      <c r="I86" s="71" t="s">
        <v>1803</v>
      </c>
      <c r="J86" s="71" t="s">
        <v>1803</v>
      </c>
      <c r="K86" s="71" t="s">
        <v>1803</v>
      </c>
      <c r="L86" s="3"/>
      <c r="P86" s="4">
        <v>0</v>
      </c>
      <c r="R86" s="4" t="s">
        <v>1981</v>
      </c>
      <c r="S86" s="4" t="s">
        <v>173</v>
      </c>
      <c r="T86" s="4">
        <v>0</v>
      </c>
      <c r="U86" s="77" t="s">
        <v>1909</v>
      </c>
      <c r="V86" s="4">
        <v>0</v>
      </c>
      <c r="AA86" s="4">
        <v>24000</v>
      </c>
    </row>
    <row r="87" spans="2:27">
      <c r="B87" s="4">
        <v>5000012</v>
      </c>
      <c r="C87" s="4" t="s">
        <v>1819</v>
      </c>
      <c r="E87" s="4">
        <v>5</v>
      </c>
      <c r="F87" s="64">
        <v>0</v>
      </c>
      <c r="G87" s="4">
        <v>5</v>
      </c>
      <c r="H87" s="4">
        <v>0</v>
      </c>
      <c r="L87" s="3">
        <v>1000012</v>
      </c>
      <c r="P87" s="4">
        <v>0</v>
      </c>
      <c r="R87" s="4" t="s">
        <v>1981</v>
      </c>
      <c r="S87" s="4" t="s">
        <v>173</v>
      </c>
      <c r="T87" s="77" t="s">
        <v>1929</v>
      </c>
      <c r="U87" s="77" t="s">
        <v>1910</v>
      </c>
      <c r="V87" s="4" t="s">
        <v>1911</v>
      </c>
      <c r="AA87" s="4">
        <v>24000</v>
      </c>
    </row>
    <row r="88" spans="2:27">
      <c r="B88" s="4">
        <v>5000013</v>
      </c>
      <c r="C88" s="4" t="s">
        <v>1845</v>
      </c>
      <c r="E88" s="4">
        <v>5</v>
      </c>
      <c r="F88" s="64">
        <v>0</v>
      </c>
      <c r="G88" s="4">
        <v>5</v>
      </c>
      <c r="H88" s="4">
        <v>0</v>
      </c>
      <c r="L88" s="3">
        <v>1000013</v>
      </c>
      <c r="P88" s="4">
        <v>0</v>
      </c>
      <c r="R88" s="4" t="s">
        <v>1981</v>
      </c>
      <c r="S88" s="4" t="s">
        <v>173</v>
      </c>
      <c r="T88" s="77" t="s">
        <v>1912</v>
      </c>
      <c r="U88" s="87" t="s">
        <v>1936</v>
      </c>
      <c r="V88" s="77" t="s">
        <v>1957</v>
      </c>
      <c r="AA88" s="4">
        <v>24000</v>
      </c>
    </row>
    <row r="89" spans="2:27">
      <c r="B89" s="4">
        <v>5000014</v>
      </c>
      <c r="C89" s="4" t="s">
        <v>1846</v>
      </c>
      <c r="E89" s="4">
        <v>5</v>
      </c>
      <c r="F89" s="64">
        <v>0</v>
      </c>
      <c r="G89" s="4">
        <v>5</v>
      </c>
      <c r="H89" s="4">
        <v>0</v>
      </c>
      <c r="L89" s="3">
        <v>1000014</v>
      </c>
      <c r="P89" s="4">
        <v>0</v>
      </c>
      <c r="R89" s="4" t="s">
        <v>1981</v>
      </c>
      <c r="S89" s="4" t="s">
        <v>173</v>
      </c>
      <c r="T89" s="90" t="s">
        <v>1980</v>
      </c>
      <c r="U89" s="87" t="s">
        <v>1937</v>
      </c>
      <c r="V89" s="77" t="s">
        <v>1958</v>
      </c>
      <c r="AA89" s="4">
        <v>24000</v>
      </c>
    </row>
    <row r="90" spans="2:27">
      <c r="B90" s="4">
        <v>5000015</v>
      </c>
      <c r="C90" s="4" t="s">
        <v>1839</v>
      </c>
      <c r="E90" s="4">
        <v>5</v>
      </c>
      <c r="F90" s="64">
        <v>0</v>
      </c>
      <c r="G90" s="4">
        <v>5</v>
      </c>
      <c r="H90" s="4">
        <v>0</v>
      </c>
      <c r="I90" s="71" t="s">
        <v>1804</v>
      </c>
      <c r="J90" s="71" t="s">
        <v>1804</v>
      </c>
      <c r="K90" s="71" t="s">
        <v>1804</v>
      </c>
      <c r="L90" s="3"/>
      <c r="P90" s="4">
        <v>0</v>
      </c>
      <c r="R90" s="4" t="s">
        <v>1981</v>
      </c>
      <c r="S90" s="4" t="s">
        <v>173</v>
      </c>
      <c r="T90" s="4">
        <v>0</v>
      </c>
      <c r="U90" s="77" t="s">
        <v>1909</v>
      </c>
      <c r="V90" s="4">
        <v>0</v>
      </c>
      <c r="AA90" s="4">
        <v>24000</v>
      </c>
    </row>
    <row r="91" spans="2:27">
      <c r="B91" s="4">
        <v>5000016</v>
      </c>
      <c r="C91" s="4" t="s">
        <v>1821</v>
      </c>
      <c r="E91" s="4">
        <v>5</v>
      </c>
      <c r="F91" s="64">
        <v>0</v>
      </c>
      <c r="G91" s="4">
        <v>5</v>
      </c>
      <c r="H91" s="4">
        <v>0</v>
      </c>
      <c r="L91" s="3">
        <v>1000016</v>
      </c>
      <c r="P91" s="4">
        <v>0</v>
      </c>
      <c r="R91" s="4" t="s">
        <v>1981</v>
      </c>
      <c r="S91" s="4" t="s">
        <v>173</v>
      </c>
      <c r="T91" s="4">
        <v>0</v>
      </c>
      <c r="U91" s="77" t="s">
        <v>1909</v>
      </c>
      <c r="V91" s="4">
        <v>0</v>
      </c>
      <c r="AA91" s="4">
        <v>24000</v>
      </c>
    </row>
    <row r="92" spans="2:27">
      <c r="B92" s="4">
        <v>5000017</v>
      </c>
      <c r="C92" s="4" t="s">
        <v>1847</v>
      </c>
      <c r="E92" s="4">
        <v>5</v>
      </c>
      <c r="F92" s="64">
        <v>0</v>
      </c>
      <c r="G92" s="4">
        <v>5</v>
      </c>
      <c r="H92" s="4">
        <v>0</v>
      </c>
      <c r="I92" s="4" t="s">
        <v>178</v>
      </c>
      <c r="J92" s="4" t="s">
        <v>178</v>
      </c>
      <c r="K92" s="4" t="s">
        <v>178</v>
      </c>
      <c r="L92" s="3">
        <v>1000017</v>
      </c>
      <c r="P92" s="4">
        <v>0</v>
      </c>
      <c r="R92" s="4" t="s">
        <v>1981</v>
      </c>
      <c r="S92" s="4" t="s">
        <v>173</v>
      </c>
      <c r="T92" s="4">
        <v>0</v>
      </c>
      <c r="U92" s="77" t="s">
        <v>1909</v>
      </c>
      <c r="V92" s="4">
        <v>0</v>
      </c>
      <c r="AA92" s="4">
        <v>24000</v>
      </c>
    </row>
    <row r="93" spans="2:27" s="85" customFormat="1">
      <c r="B93" s="81">
        <v>5000018</v>
      </c>
      <c r="C93" s="81" t="s">
        <v>1848</v>
      </c>
      <c r="D93" s="81"/>
      <c r="E93" s="81">
        <v>5</v>
      </c>
      <c r="F93" s="82">
        <v>0</v>
      </c>
      <c r="G93" s="81">
        <v>5</v>
      </c>
      <c r="H93" s="81">
        <v>0</v>
      </c>
      <c r="I93" s="81"/>
      <c r="J93" s="81"/>
      <c r="K93" s="81"/>
      <c r="L93" s="81">
        <v>1000018</v>
      </c>
      <c r="M93" s="81"/>
      <c r="N93" s="81"/>
      <c r="O93" s="81"/>
      <c r="P93" s="81">
        <v>0</v>
      </c>
      <c r="Q93" s="81"/>
      <c r="R93" s="81" t="s">
        <v>1981</v>
      </c>
      <c r="S93" s="81" t="s">
        <v>173</v>
      </c>
      <c r="T93" s="81" t="s">
        <v>179</v>
      </c>
      <c r="U93" s="86" t="s">
        <v>1938</v>
      </c>
      <c r="V93" s="83" t="s">
        <v>1959</v>
      </c>
      <c r="W93" s="81"/>
      <c r="X93" s="81"/>
      <c r="Y93" s="81"/>
      <c r="Z93" s="81"/>
      <c r="AA93" s="81">
        <v>24000</v>
      </c>
    </row>
    <row r="94" spans="2:27">
      <c r="B94" s="4">
        <v>5000019</v>
      </c>
      <c r="C94" s="4" t="s">
        <v>1820</v>
      </c>
      <c r="E94" s="4">
        <v>5</v>
      </c>
      <c r="F94" s="64">
        <v>0</v>
      </c>
      <c r="G94" s="4">
        <v>5</v>
      </c>
      <c r="H94" s="4">
        <v>0</v>
      </c>
      <c r="I94" s="4" t="s">
        <v>180</v>
      </c>
      <c r="J94" s="4" t="s">
        <v>180</v>
      </c>
      <c r="K94" s="4" t="s">
        <v>180</v>
      </c>
      <c r="L94" s="3">
        <v>1000019</v>
      </c>
      <c r="P94" s="4">
        <v>0</v>
      </c>
      <c r="R94" s="4" t="s">
        <v>1981</v>
      </c>
      <c r="S94" s="4" t="s">
        <v>173</v>
      </c>
      <c r="T94" s="4">
        <v>0</v>
      </c>
      <c r="U94" s="77" t="s">
        <v>1909</v>
      </c>
      <c r="V94" s="4">
        <v>0</v>
      </c>
      <c r="AA94" s="4">
        <v>24000</v>
      </c>
    </row>
    <row r="95" spans="2:27" s="85" customFormat="1">
      <c r="B95" s="81">
        <v>5000020</v>
      </c>
      <c r="C95" s="81" t="s">
        <v>1849</v>
      </c>
      <c r="D95" s="81"/>
      <c r="E95" s="81">
        <v>5</v>
      </c>
      <c r="F95" s="82">
        <v>0</v>
      </c>
      <c r="G95" s="81">
        <v>5</v>
      </c>
      <c r="H95" s="81">
        <v>0</v>
      </c>
      <c r="I95" s="81"/>
      <c r="J95" s="81"/>
      <c r="K95" s="81"/>
      <c r="L95" s="81">
        <v>1000020</v>
      </c>
      <c r="M95" s="81"/>
      <c r="N95" s="81"/>
      <c r="O95" s="81"/>
      <c r="P95" s="81">
        <v>0</v>
      </c>
      <c r="Q95" s="81"/>
      <c r="R95" s="81" t="s">
        <v>1981</v>
      </c>
      <c r="S95" s="81" t="s">
        <v>173</v>
      </c>
      <c r="T95" s="83" t="s">
        <v>1930</v>
      </c>
      <c r="U95" s="86" t="s">
        <v>1939</v>
      </c>
      <c r="V95" s="83" t="s">
        <v>1960</v>
      </c>
      <c r="W95" s="81"/>
      <c r="X95" s="81"/>
      <c r="Y95" s="81"/>
      <c r="Z95" s="81"/>
      <c r="AA95" s="81">
        <v>24000</v>
      </c>
    </row>
    <row r="96" spans="2:27" s="85" customFormat="1">
      <c r="B96" s="81">
        <v>5000021</v>
      </c>
      <c r="C96" s="81" t="s">
        <v>1850</v>
      </c>
      <c r="D96" s="81"/>
      <c r="E96" s="81">
        <v>5</v>
      </c>
      <c r="F96" s="82">
        <v>0</v>
      </c>
      <c r="G96" s="81">
        <v>5</v>
      </c>
      <c r="H96" s="81">
        <v>0</v>
      </c>
      <c r="I96" s="81"/>
      <c r="J96" s="81"/>
      <c r="K96" s="81"/>
      <c r="L96" s="81">
        <v>1000021</v>
      </c>
      <c r="M96" s="81"/>
      <c r="N96" s="81"/>
      <c r="O96" s="81"/>
      <c r="P96" s="81">
        <v>0</v>
      </c>
      <c r="Q96" s="81"/>
      <c r="R96" s="81" t="s">
        <v>1981</v>
      </c>
      <c r="S96" s="81" t="s">
        <v>173</v>
      </c>
      <c r="T96" s="81" t="s">
        <v>181</v>
      </c>
      <c r="U96" s="86" t="s">
        <v>1940</v>
      </c>
      <c r="V96" s="83" t="s">
        <v>1961</v>
      </c>
      <c r="W96" s="81"/>
      <c r="X96" s="81"/>
      <c r="Y96" s="81"/>
      <c r="Z96" s="81"/>
      <c r="AA96" s="81">
        <v>24000</v>
      </c>
    </row>
    <row r="97" spans="2:27">
      <c r="B97" s="4">
        <v>5000022</v>
      </c>
      <c r="C97" s="4" t="s">
        <v>1983</v>
      </c>
      <c r="E97" s="4">
        <v>5</v>
      </c>
      <c r="F97" s="64">
        <v>0</v>
      </c>
      <c r="G97" s="4">
        <v>5</v>
      </c>
      <c r="H97" s="4">
        <v>0</v>
      </c>
      <c r="L97" s="3">
        <v>1000022</v>
      </c>
      <c r="P97" s="4">
        <v>0</v>
      </c>
      <c r="R97" s="4" t="s">
        <v>1981</v>
      </c>
      <c r="S97" s="4" t="s">
        <v>173</v>
      </c>
      <c r="T97" s="89" t="s">
        <v>1979</v>
      </c>
      <c r="U97" s="87" t="s">
        <v>1941</v>
      </c>
      <c r="V97" s="77" t="s">
        <v>1962</v>
      </c>
      <c r="AA97" s="4">
        <v>24000</v>
      </c>
    </row>
    <row r="98" spans="2:27">
      <c r="B98" s="4">
        <v>5000023</v>
      </c>
      <c r="C98" s="4" t="s">
        <v>1815</v>
      </c>
      <c r="E98" s="4">
        <v>5</v>
      </c>
      <c r="F98" s="64">
        <v>0</v>
      </c>
      <c r="G98" s="4">
        <v>5</v>
      </c>
      <c r="H98" s="4">
        <v>0</v>
      </c>
      <c r="I98" s="4" t="s">
        <v>182</v>
      </c>
      <c r="J98" s="4" t="s">
        <v>182</v>
      </c>
      <c r="K98" s="4" t="s">
        <v>182</v>
      </c>
      <c r="L98" s="73" t="s">
        <v>1812</v>
      </c>
      <c r="P98" s="4">
        <v>0</v>
      </c>
      <c r="R98" s="4" t="s">
        <v>1981</v>
      </c>
      <c r="S98" s="4" t="s">
        <v>173</v>
      </c>
      <c r="T98" s="4">
        <v>0</v>
      </c>
      <c r="U98" s="77" t="s">
        <v>1909</v>
      </c>
      <c r="V98" s="4">
        <v>0</v>
      </c>
      <c r="AA98" s="4">
        <v>24000</v>
      </c>
    </row>
    <row r="99" spans="2:27">
      <c r="B99" s="4">
        <v>5000024</v>
      </c>
      <c r="C99" s="93" t="s">
        <v>1997</v>
      </c>
      <c r="E99" s="4">
        <v>5</v>
      </c>
      <c r="F99" s="64">
        <v>0</v>
      </c>
      <c r="G99" s="4">
        <v>5</v>
      </c>
      <c r="H99" s="4">
        <v>0</v>
      </c>
      <c r="I99" s="71" t="s">
        <v>1805</v>
      </c>
      <c r="J99" s="71" t="s">
        <v>1805</v>
      </c>
      <c r="K99" s="71" t="s">
        <v>1805</v>
      </c>
      <c r="L99" s="3"/>
      <c r="P99" s="4">
        <v>0</v>
      </c>
      <c r="R99" s="4" t="s">
        <v>1981</v>
      </c>
      <c r="S99" s="4" t="s">
        <v>173</v>
      </c>
      <c r="T99" s="4">
        <v>0</v>
      </c>
      <c r="U99" s="77" t="s">
        <v>1909</v>
      </c>
      <c r="V99" s="4">
        <v>0</v>
      </c>
      <c r="AA99" s="4">
        <v>24000</v>
      </c>
    </row>
    <row r="100" spans="2:27" s="85" customFormat="1">
      <c r="B100" s="81">
        <v>5000025</v>
      </c>
      <c r="C100" s="81" t="s">
        <v>1851</v>
      </c>
      <c r="D100" s="81"/>
      <c r="E100" s="81">
        <v>5</v>
      </c>
      <c r="F100" s="82">
        <v>0</v>
      </c>
      <c r="G100" s="81">
        <v>5</v>
      </c>
      <c r="H100" s="81">
        <v>0</v>
      </c>
      <c r="I100" s="81"/>
      <c r="J100" s="81"/>
      <c r="K100" s="81"/>
      <c r="L100" s="81">
        <v>1000025</v>
      </c>
      <c r="M100" s="81"/>
      <c r="N100" s="81"/>
      <c r="O100" s="81"/>
      <c r="P100" s="81">
        <v>0</v>
      </c>
      <c r="Q100" s="81"/>
      <c r="R100" s="81" t="s">
        <v>1981</v>
      </c>
      <c r="S100" s="81" t="s">
        <v>173</v>
      </c>
      <c r="T100" s="83" t="s">
        <v>1931</v>
      </c>
      <c r="U100" s="86" t="s">
        <v>1942</v>
      </c>
      <c r="V100" s="83" t="s">
        <v>1963</v>
      </c>
      <c r="W100" s="81"/>
      <c r="X100" s="81"/>
      <c r="Y100" s="81"/>
      <c r="Z100" s="81"/>
      <c r="AA100" s="81">
        <v>24000</v>
      </c>
    </row>
    <row r="101" spans="2:27">
      <c r="B101" s="4">
        <v>5000026</v>
      </c>
      <c r="C101" s="4" t="s">
        <v>1984</v>
      </c>
      <c r="E101" s="4">
        <v>5</v>
      </c>
      <c r="F101" s="64">
        <v>0</v>
      </c>
      <c r="G101" s="4">
        <v>5</v>
      </c>
      <c r="H101" s="4">
        <v>0</v>
      </c>
      <c r="L101" s="3">
        <v>1000026</v>
      </c>
      <c r="P101" s="4">
        <v>0</v>
      </c>
      <c r="R101" s="4" t="s">
        <v>1981</v>
      </c>
      <c r="S101" s="4" t="s">
        <v>173</v>
      </c>
      <c r="T101" s="4" t="s">
        <v>183</v>
      </c>
      <c r="U101" s="87" t="s">
        <v>1943</v>
      </c>
      <c r="V101" s="77" t="s">
        <v>1964</v>
      </c>
      <c r="AA101" s="4">
        <v>24000</v>
      </c>
    </row>
    <row r="102" spans="2:27">
      <c r="B102" s="4">
        <v>5000027</v>
      </c>
      <c r="C102" s="91" t="s">
        <v>1999</v>
      </c>
      <c r="E102" s="4">
        <v>5</v>
      </c>
      <c r="F102" s="64">
        <v>0</v>
      </c>
      <c r="G102" s="4">
        <v>5</v>
      </c>
      <c r="H102" s="4">
        <v>0</v>
      </c>
      <c r="L102" s="3">
        <v>1000027</v>
      </c>
      <c r="P102" s="4">
        <v>0</v>
      </c>
      <c r="R102" s="4" t="s">
        <v>1981</v>
      </c>
      <c r="S102" s="4" t="s">
        <v>173</v>
      </c>
      <c r="T102" s="4">
        <v>0</v>
      </c>
      <c r="U102" s="77" t="s">
        <v>1909</v>
      </c>
      <c r="V102" s="4">
        <v>0</v>
      </c>
      <c r="AA102" s="4">
        <v>24000</v>
      </c>
    </row>
    <row r="103" spans="2:27">
      <c r="B103" s="4">
        <v>5000028</v>
      </c>
      <c r="C103" s="4" t="s">
        <v>1814</v>
      </c>
      <c r="E103" s="4">
        <v>5</v>
      </c>
      <c r="F103" s="64">
        <v>0</v>
      </c>
      <c r="G103" s="4">
        <v>5</v>
      </c>
      <c r="H103" s="4">
        <v>0</v>
      </c>
      <c r="I103" s="71" t="s">
        <v>1806</v>
      </c>
      <c r="J103" s="71" t="s">
        <v>1806</v>
      </c>
      <c r="K103" s="71" t="s">
        <v>1806</v>
      </c>
      <c r="L103" s="3"/>
      <c r="P103" s="4">
        <v>0</v>
      </c>
      <c r="R103" s="4" t="s">
        <v>1981</v>
      </c>
      <c r="S103" s="4" t="s">
        <v>173</v>
      </c>
      <c r="T103" s="4">
        <v>0</v>
      </c>
      <c r="U103" s="77" t="s">
        <v>1909</v>
      </c>
      <c r="V103" s="4">
        <v>0</v>
      </c>
      <c r="AA103" s="4">
        <v>24000</v>
      </c>
    </row>
    <row r="104" spans="2:27" s="85" customFormat="1">
      <c r="B104" s="81">
        <v>5000029</v>
      </c>
      <c r="C104" s="81" t="s">
        <v>1852</v>
      </c>
      <c r="D104" s="81"/>
      <c r="E104" s="81">
        <v>5</v>
      </c>
      <c r="F104" s="82">
        <v>0</v>
      </c>
      <c r="G104" s="81">
        <v>5</v>
      </c>
      <c r="H104" s="81">
        <v>0</v>
      </c>
      <c r="I104" s="81"/>
      <c r="J104" s="81"/>
      <c r="K104" s="81"/>
      <c r="L104" s="81">
        <v>1000029</v>
      </c>
      <c r="M104" s="81"/>
      <c r="N104" s="81"/>
      <c r="O104" s="81"/>
      <c r="P104" s="81">
        <v>0</v>
      </c>
      <c r="Q104" s="81"/>
      <c r="R104" s="81" t="s">
        <v>1981</v>
      </c>
      <c r="S104" s="81" t="s">
        <v>173</v>
      </c>
      <c r="T104" s="81" t="s">
        <v>183</v>
      </c>
      <c r="U104" s="86" t="s">
        <v>1944</v>
      </c>
      <c r="V104" s="83" t="s">
        <v>1965</v>
      </c>
      <c r="W104" s="81"/>
      <c r="X104" s="81"/>
      <c r="Y104" s="81"/>
      <c r="Z104" s="81"/>
      <c r="AA104" s="81">
        <v>24000</v>
      </c>
    </row>
    <row r="105" spans="2:27">
      <c r="B105" s="4">
        <v>5000030</v>
      </c>
      <c r="C105" s="4" t="s">
        <v>1813</v>
      </c>
      <c r="E105" s="4">
        <v>5</v>
      </c>
      <c r="F105" s="64">
        <v>0</v>
      </c>
      <c r="G105" s="4">
        <v>5</v>
      </c>
      <c r="H105" s="4">
        <v>0</v>
      </c>
      <c r="L105" s="3">
        <v>1000030</v>
      </c>
      <c r="P105" s="4">
        <v>0</v>
      </c>
      <c r="R105" s="4" t="s">
        <v>1981</v>
      </c>
      <c r="S105" s="4" t="s">
        <v>173</v>
      </c>
      <c r="T105" s="4" t="s">
        <v>184</v>
      </c>
      <c r="U105" s="87" t="s">
        <v>1913</v>
      </c>
      <c r="V105" s="77" t="s">
        <v>1914</v>
      </c>
      <c r="AA105" s="4">
        <v>24000</v>
      </c>
    </row>
    <row r="106" spans="2:27" s="85" customFormat="1">
      <c r="B106" s="81">
        <v>5000031</v>
      </c>
      <c r="C106" s="81" t="s">
        <v>1853</v>
      </c>
      <c r="D106" s="81"/>
      <c r="E106" s="81">
        <v>5</v>
      </c>
      <c r="F106" s="82">
        <v>0</v>
      </c>
      <c r="G106" s="81">
        <v>5</v>
      </c>
      <c r="H106" s="81">
        <v>0</v>
      </c>
      <c r="I106" s="81"/>
      <c r="J106" s="81"/>
      <c r="K106" s="81"/>
      <c r="L106" s="81">
        <v>1000031</v>
      </c>
      <c r="M106" s="81"/>
      <c r="N106" s="81"/>
      <c r="O106" s="81"/>
      <c r="P106" s="81">
        <v>0</v>
      </c>
      <c r="Q106" s="81"/>
      <c r="R106" s="81" t="s">
        <v>1981</v>
      </c>
      <c r="S106" s="81" t="s">
        <v>173</v>
      </c>
      <c r="T106" s="83" t="s">
        <v>1915</v>
      </c>
      <c r="U106" s="86" t="s">
        <v>1945</v>
      </c>
      <c r="V106" s="83" t="s">
        <v>1965</v>
      </c>
      <c r="W106" s="81"/>
      <c r="X106" s="81"/>
      <c r="Y106" s="81"/>
      <c r="Z106" s="81"/>
      <c r="AA106" s="81">
        <v>24000</v>
      </c>
    </row>
    <row r="107" spans="2:27">
      <c r="B107" s="4">
        <v>5000032</v>
      </c>
      <c r="C107" s="4" t="s">
        <v>1854</v>
      </c>
      <c r="E107" s="4">
        <v>5</v>
      </c>
      <c r="F107" s="64">
        <v>0</v>
      </c>
      <c r="G107" s="4">
        <v>5</v>
      </c>
      <c r="H107" s="4">
        <v>0</v>
      </c>
      <c r="I107" s="71" t="s">
        <v>1807</v>
      </c>
      <c r="J107" s="71" t="s">
        <v>1807</v>
      </c>
      <c r="K107" s="71" t="s">
        <v>1807</v>
      </c>
      <c r="L107" s="3"/>
      <c r="P107" s="4">
        <v>0</v>
      </c>
      <c r="R107" s="4" t="s">
        <v>1981</v>
      </c>
      <c r="S107" s="4" t="s">
        <v>173</v>
      </c>
      <c r="T107" s="4">
        <v>0</v>
      </c>
      <c r="U107" s="77" t="s">
        <v>1909</v>
      </c>
      <c r="V107" s="4">
        <v>0</v>
      </c>
      <c r="AA107" s="4">
        <v>24000</v>
      </c>
    </row>
    <row r="108" spans="2:27">
      <c r="B108" s="4">
        <v>5000033</v>
      </c>
      <c r="C108" s="4" t="s">
        <v>1985</v>
      </c>
      <c r="E108" s="4">
        <v>6</v>
      </c>
      <c r="F108" s="64">
        <v>0</v>
      </c>
      <c r="G108" s="4">
        <v>5</v>
      </c>
      <c r="H108" s="4">
        <v>0</v>
      </c>
      <c r="L108" s="3">
        <v>1000033</v>
      </c>
      <c r="P108" s="4">
        <v>0</v>
      </c>
      <c r="R108" s="4" t="s">
        <v>1981</v>
      </c>
      <c r="S108" s="4" t="s">
        <v>173</v>
      </c>
      <c r="T108" s="4" t="s">
        <v>183</v>
      </c>
      <c r="U108" s="87" t="s">
        <v>1916</v>
      </c>
      <c r="V108" s="77" t="s">
        <v>1917</v>
      </c>
      <c r="AA108" s="4">
        <v>72000</v>
      </c>
    </row>
    <row r="109" spans="2:27">
      <c r="B109" s="4">
        <v>5000034</v>
      </c>
      <c r="C109" s="4" t="s">
        <v>1986</v>
      </c>
      <c r="E109" s="4">
        <v>6</v>
      </c>
      <c r="F109" s="64">
        <v>0</v>
      </c>
      <c r="G109" s="4">
        <v>5</v>
      </c>
      <c r="H109" s="4">
        <v>0</v>
      </c>
      <c r="L109" s="3">
        <v>1000034</v>
      </c>
      <c r="P109" s="4">
        <v>0</v>
      </c>
      <c r="R109" s="4" t="s">
        <v>1981</v>
      </c>
      <c r="S109" s="4" t="s">
        <v>173</v>
      </c>
      <c r="T109" s="4" t="s">
        <v>183</v>
      </c>
      <c r="U109" s="77" t="s">
        <v>1918</v>
      </c>
      <c r="V109" s="77" t="s">
        <v>1919</v>
      </c>
      <c r="AA109" s="4">
        <v>72000</v>
      </c>
    </row>
    <row r="110" spans="2:27">
      <c r="B110" s="4">
        <v>5000035</v>
      </c>
      <c r="C110" s="4" t="s">
        <v>1995</v>
      </c>
      <c r="E110" s="4">
        <v>6</v>
      </c>
      <c r="F110" s="64">
        <v>0</v>
      </c>
      <c r="G110" s="4">
        <v>5</v>
      </c>
      <c r="H110" s="4">
        <v>0</v>
      </c>
      <c r="L110" s="3">
        <v>1000035</v>
      </c>
      <c r="P110" s="4">
        <v>0</v>
      </c>
      <c r="R110" s="4" t="s">
        <v>1981</v>
      </c>
      <c r="S110" s="4" t="s">
        <v>173</v>
      </c>
      <c r="T110" s="4" t="s">
        <v>185</v>
      </c>
      <c r="U110" s="87" t="s">
        <v>1946</v>
      </c>
      <c r="V110" s="77" t="s">
        <v>1966</v>
      </c>
      <c r="AA110" s="4">
        <v>72000</v>
      </c>
    </row>
    <row r="111" spans="2:27">
      <c r="B111" s="4">
        <v>5000036</v>
      </c>
      <c r="C111" s="4" t="s">
        <v>1855</v>
      </c>
      <c r="E111" s="4">
        <v>6</v>
      </c>
      <c r="F111" s="64">
        <v>0</v>
      </c>
      <c r="G111" s="4">
        <v>5</v>
      </c>
      <c r="H111" s="4">
        <v>0</v>
      </c>
      <c r="L111" s="3">
        <v>1000036</v>
      </c>
      <c r="P111" s="4">
        <v>0</v>
      </c>
      <c r="R111" s="4" t="s">
        <v>1981</v>
      </c>
      <c r="S111" s="4" t="s">
        <v>173</v>
      </c>
      <c r="T111" s="77" t="s">
        <v>1902</v>
      </c>
      <c r="U111" s="77" t="s">
        <v>1920</v>
      </c>
      <c r="V111" s="77" t="s">
        <v>1921</v>
      </c>
      <c r="AA111" s="4">
        <v>72000</v>
      </c>
    </row>
    <row r="112" spans="2:27">
      <c r="B112" s="4">
        <v>5000037</v>
      </c>
      <c r="C112" s="4" t="s">
        <v>1840</v>
      </c>
      <c r="E112" s="4">
        <v>6</v>
      </c>
      <c r="F112" s="64">
        <v>0</v>
      </c>
      <c r="G112" s="4">
        <v>5</v>
      </c>
      <c r="H112" s="4">
        <v>0</v>
      </c>
      <c r="L112" s="3">
        <v>1000037</v>
      </c>
      <c r="P112" s="4">
        <v>0</v>
      </c>
      <c r="R112" s="4" t="s">
        <v>1981</v>
      </c>
      <c r="S112" s="4" t="s">
        <v>173</v>
      </c>
      <c r="T112" s="4">
        <v>0</v>
      </c>
      <c r="U112" s="77" t="s">
        <v>1909</v>
      </c>
      <c r="V112" s="4">
        <v>0</v>
      </c>
      <c r="AA112" s="4">
        <v>72000</v>
      </c>
    </row>
    <row r="113" spans="2:27">
      <c r="B113" s="4">
        <v>5000038</v>
      </c>
      <c r="C113" s="4" t="s">
        <v>1841</v>
      </c>
      <c r="E113" s="4">
        <v>6</v>
      </c>
      <c r="F113" s="64">
        <v>0</v>
      </c>
      <c r="G113" s="4">
        <v>5</v>
      </c>
      <c r="H113" s="4">
        <v>0</v>
      </c>
      <c r="L113" s="3">
        <v>1000038</v>
      </c>
      <c r="P113" s="4">
        <v>0</v>
      </c>
      <c r="R113" s="4" t="s">
        <v>1981</v>
      </c>
      <c r="S113" s="4" t="s">
        <v>173</v>
      </c>
      <c r="T113" s="4">
        <v>0</v>
      </c>
      <c r="U113" s="77" t="s">
        <v>1909</v>
      </c>
      <c r="V113" s="4">
        <v>0</v>
      </c>
      <c r="AA113" s="4">
        <v>72000</v>
      </c>
    </row>
    <row r="114" spans="2:27" s="85" customFormat="1">
      <c r="B114" s="81">
        <v>5000039</v>
      </c>
      <c r="C114" s="81" t="s">
        <v>1856</v>
      </c>
      <c r="D114" s="81"/>
      <c r="E114" s="81">
        <v>6</v>
      </c>
      <c r="F114" s="82">
        <v>0</v>
      </c>
      <c r="G114" s="81">
        <v>5</v>
      </c>
      <c r="H114" s="81">
        <v>0</v>
      </c>
      <c r="I114" s="81"/>
      <c r="J114" s="81"/>
      <c r="K114" s="81"/>
      <c r="L114" s="81">
        <v>1000039</v>
      </c>
      <c r="M114" s="81"/>
      <c r="N114" s="81"/>
      <c r="O114" s="81"/>
      <c r="P114" s="81">
        <v>0</v>
      </c>
      <c r="Q114" s="81"/>
      <c r="R114" s="81" t="s">
        <v>1981</v>
      </c>
      <c r="S114" s="81" t="s">
        <v>173</v>
      </c>
      <c r="T114" s="83" t="s">
        <v>1931</v>
      </c>
      <c r="U114" s="86" t="s">
        <v>1942</v>
      </c>
      <c r="V114" s="83" t="s">
        <v>1967</v>
      </c>
      <c r="W114" s="81"/>
      <c r="X114" s="81"/>
      <c r="Y114" s="81"/>
      <c r="Z114" s="81"/>
      <c r="AA114" s="81">
        <v>72000</v>
      </c>
    </row>
    <row r="115" spans="2:27">
      <c r="B115" s="4">
        <v>5000040</v>
      </c>
      <c r="C115" s="4" t="s">
        <v>1824</v>
      </c>
      <c r="E115" s="4">
        <v>6</v>
      </c>
      <c r="F115" s="64">
        <v>0</v>
      </c>
      <c r="G115" s="4">
        <v>5</v>
      </c>
      <c r="H115" s="4">
        <v>0</v>
      </c>
      <c r="L115" s="3">
        <v>1000040</v>
      </c>
      <c r="P115" s="4">
        <v>0</v>
      </c>
      <c r="R115" s="4" t="s">
        <v>1981</v>
      </c>
      <c r="S115" s="4" t="s">
        <v>173</v>
      </c>
      <c r="T115" s="77" t="s">
        <v>1931</v>
      </c>
      <c r="U115" s="77" t="s">
        <v>1926</v>
      </c>
      <c r="V115" s="77" t="s">
        <v>1922</v>
      </c>
      <c r="AA115" s="4">
        <v>72000</v>
      </c>
    </row>
    <row r="116" spans="2:27">
      <c r="B116" s="4">
        <v>5000041</v>
      </c>
      <c r="C116" s="4" t="s">
        <v>1825</v>
      </c>
      <c r="E116" s="4">
        <v>6</v>
      </c>
      <c r="F116" s="64">
        <v>0</v>
      </c>
      <c r="G116" s="4">
        <v>5</v>
      </c>
      <c r="H116" s="4">
        <v>0</v>
      </c>
      <c r="L116" s="3">
        <v>1000041</v>
      </c>
      <c r="P116" s="4">
        <v>0</v>
      </c>
      <c r="R116" s="4" t="s">
        <v>1981</v>
      </c>
      <c r="S116" s="4" t="s">
        <v>173</v>
      </c>
      <c r="T116" s="77" t="s">
        <v>1901</v>
      </c>
      <c r="U116" s="77" t="s">
        <v>1923</v>
      </c>
      <c r="V116" s="77" t="s">
        <v>1924</v>
      </c>
      <c r="AA116" s="4">
        <v>72000</v>
      </c>
    </row>
    <row r="117" spans="2:27">
      <c r="B117" s="4">
        <v>5000042</v>
      </c>
      <c r="C117" s="4" t="s">
        <v>1987</v>
      </c>
      <c r="E117" s="4">
        <v>6</v>
      </c>
      <c r="F117" s="64">
        <v>0</v>
      </c>
      <c r="G117" s="4">
        <v>5</v>
      </c>
      <c r="H117" s="4">
        <v>0</v>
      </c>
      <c r="L117" s="3">
        <v>1000042</v>
      </c>
      <c r="P117" s="4">
        <v>0</v>
      </c>
      <c r="R117" s="4" t="s">
        <v>1981</v>
      </c>
      <c r="S117" s="4" t="s">
        <v>173</v>
      </c>
      <c r="T117" s="77" t="s">
        <v>1929</v>
      </c>
      <c r="U117" s="92" t="s">
        <v>1996</v>
      </c>
      <c r="V117" s="4" t="s">
        <v>1968</v>
      </c>
      <c r="AA117" s="4">
        <v>72000</v>
      </c>
    </row>
    <row r="118" spans="2:27">
      <c r="B118" s="4">
        <v>5000043</v>
      </c>
      <c r="C118" s="4" t="s">
        <v>1826</v>
      </c>
      <c r="E118" s="4">
        <v>6</v>
      </c>
      <c r="F118" s="64">
        <v>0</v>
      </c>
      <c r="G118" s="4">
        <v>5</v>
      </c>
      <c r="H118" s="4">
        <v>0</v>
      </c>
      <c r="L118" s="3">
        <v>1000043</v>
      </c>
      <c r="P118" s="4">
        <v>0</v>
      </c>
      <c r="R118" s="4" t="s">
        <v>1981</v>
      </c>
      <c r="S118" s="4" t="s">
        <v>173</v>
      </c>
      <c r="T118" s="77" t="s">
        <v>1931</v>
      </c>
      <c r="U118" s="77" t="s">
        <v>1925</v>
      </c>
      <c r="V118" s="77" t="s">
        <v>1921</v>
      </c>
      <c r="AA118" s="4">
        <v>72000</v>
      </c>
    </row>
    <row r="119" spans="2:27">
      <c r="B119" s="4">
        <v>5000044</v>
      </c>
      <c r="C119" s="4" t="s">
        <v>1827</v>
      </c>
      <c r="E119" s="4">
        <v>6</v>
      </c>
      <c r="F119" s="64">
        <v>0</v>
      </c>
      <c r="G119" s="4">
        <v>5</v>
      </c>
      <c r="H119" s="4">
        <v>0</v>
      </c>
      <c r="L119" s="3">
        <v>1000044</v>
      </c>
      <c r="P119" s="4">
        <v>0</v>
      </c>
      <c r="R119" s="4" t="s">
        <v>1981</v>
      </c>
      <c r="S119" s="4" t="s">
        <v>173</v>
      </c>
      <c r="T119" s="4">
        <v>0</v>
      </c>
      <c r="U119" s="77" t="s">
        <v>1909</v>
      </c>
      <c r="V119" s="4">
        <v>0</v>
      </c>
      <c r="AA119" s="4">
        <v>72000</v>
      </c>
    </row>
    <row r="120" spans="2:27">
      <c r="B120" s="4">
        <v>5000045</v>
      </c>
      <c r="C120" s="4" t="s">
        <v>1828</v>
      </c>
      <c r="E120" s="4">
        <v>6</v>
      </c>
      <c r="F120" s="64">
        <v>0</v>
      </c>
      <c r="G120" s="4">
        <v>5</v>
      </c>
      <c r="H120" s="4">
        <v>0</v>
      </c>
      <c r="L120" s="3">
        <v>1000045</v>
      </c>
      <c r="P120" s="4">
        <v>0</v>
      </c>
      <c r="R120" s="4" t="s">
        <v>1981</v>
      </c>
      <c r="S120" s="4" t="s">
        <v>173</v>
      </c>
      <c r="T120" s="90" t="s">
        <v>1980</v>
      </c>
      <c r="U120" s="87" t="s">
        <v>1947</v>
      </c>
      <c r="V120" s="77" t="s">
        <v>1969</v>
      </c>
      <c r="AA120" s="4">
        <v>72000</v>
      </c>
    </row>
    <row r="121" spans="2:27" s="85" customFormat="1">
      <c r="B121" s="81">
        <v>5000046</v>
      </c>
      <c r="C121" s="81" t="s">
        <v>1829</v>
      </c>
      <c r="D121" s="81"/>
      <c r="E121" s="81">
        <v>6</v>
      </c>
      <c r="F121" s="82">
        <v>0</v>
      </c>
      <c r="G121" s="81">
        <v>5</v>
      </c>
      <c r="H121" s="81">
        <v>0</v>
      </c>
      <c r="I121" s="81"/>
      <c r="J121" s="81"/>
      <c r="K121" s="81"/>
      <c r="L121" s="81">
        <v>1000046</v>
      </c>
      <c r="M121" s="81"/>
      <c r="N121" s="81"/>
      <c r="O121" s="81"/>
      <c r="P121" s="81">
        <v>0</v>
      </c>
      <c r="Q121" s="81"/>
      <c r="R121" s="81" t="s">
        <v>1981</v>
      </c>
      <c r="S121" s="81" t="s">
        <v>173</v>
      </c>
      <c r="T121" s="83" t="s">
        <v>1929</v>
      </c>
      <c r="U121" s="86" t="s">
        <v>1948</v>
      </c>
      <c r="V121" s="83" t="s">
        <v>1970</v>
      </c>
      <c r="W121" s="81"/>
      <c r="X121" s="81"/>
      <c r="Y121" s="81"/>
      <c r="Z121" s="81"/>
      <c r="AA121" s="81">
        <v>72000</v>
      </c>
    </row>
    <row r="122" spans="2:27">
      <c r="B122" s="4">
        <v>5000047</v>
      </c>
      <c r="C122" s="4" t="s">
        <v>1830</v>
      </c>
      <c r="E122" s="4">
        <v>6</v>
      </c>
      <c r="F122" s="64">
        <v>0</v>
      </c>
      <c r="G122" s="4">
        <v>5</v>
      </c>
      <c r="H122" s="4">
        <v>0</v>
      </c>
      <c r="L122" s="3">
        <v>1000047</v>
      </c>
      <c r="P122" s="4">
        <v>0</v>
      </c>
      <c r="R122" s="4" t="s">
        <v>1981</v>
      </c>
      <c r="S122" s="4" t="s">
        <v>173</v>
      </c>
      <c r="T122" s="4">
        <v>0</v>
      </c>
      <c r="U122" s="77" t="s">
        <v>1909</v>
      </c>
      <c r="V122" s="4">
        <v>0</v>
      </c>
      <c r="AA122" s="4">
        <v>72000</v>
      </c>
    </row>
    <row r="123" spans="2:27">
      <c r="B123" s="4">
        <v>5000048</v>
      </c>
      <c r="C123" s="4" t="s">
        <v>1831</v>
      </c>
      <c r="E123" s="4">
        <v>7</v>
      </c>
      <c r="F123" s="64">
        <v>0</v>
      </c>
      <c r="G123" s="4">
        <v>5</v>
      </c>
      <c r="H123" s="4">
        <v>0</v>
      </c>
      <c r="L123" s="3">
        <v>1000048</v>
      </c>
      <c r="P123" s="4">
        <v>0</v>
      </c>
      <c r="Q123" s="4" t="s">
        <v>186</v>
      </c>
      <c r="R123" s="90" t="s">
        <v>1982</v>
      </c>
      <c r="S123" s="4" t="s">
        <v>173</v>
      </c>
      <c r="T123" s="77" t="s">
        <v>1932</v>
      </c>
      <c r="U123" s="87" t="s">
        <v>1949</v>
      </c>
      <c r="V123" s="77" t="s">
        <v>1971</v>
      </c>
      <c r="AA123" s="4">
        <v>216000</v>
      </c>
    </row>
    <row r="124" spans="2:27">
      <c r="B124" s="4">
        <v>5000049</v>
      </c>
      <c r="C124" s="4" t="s">
        <v>1988</v>
      </c>
      <c r="E124" s="4">
        <v>7</v>
      </c>
      <c r="F124" s="64">
        <v>0</v>
      </c>
      <c r="G124" s="4">
        <v>5</v>
      </c>
      <c r="H124" s="4">
        <v>0</v>
      </c>
      <c r="L124" s="3">
        <v>1000049</v>
      </c>
      <c r="P124" s="4">
        <v>0</v>
      </c>
      <c r="Q124" s="4" t="s">
        <v>186</v>
      </c>
      <c r="R124" s="90" t="s">
        <v>1982</v>
      </c>
      <c r="S124" s="4" t="s">
        <v>173</v>
      </c>
      <c r="T124" s="77" t="s">
        <v>1933</v>
      </c>
      <c r="U124" s="77" t="s">
        <v>1927</v>
      </c>
      <c r="V124" s="77" t="s">
        <v>1928</v>
      </c>
      <c r="AA124" s="4">
        <v>216000</v>
      </c>
    </row>
    <row r="125" spans="2:27">
      <c r="B125" s="4">
        <v>5000050</v>
      </c>
      <c r="C125" s="4" t="s">
        <v>1832</v>
      </c>
      <c r="E125" s="4">
        <v>7</v>
      </c>
      <c r="F125" s="64">
        <v>0</v>
      </c>
      <c r="G125" s="4">
        <v>5</v>
      </c>
      <c r="H125" s="4">
        <v>0</v>
      </c>
      <c r="I125" s="71" t="s">
        <v>1808</v>
      </c>
      <c r="J125" s="71" t="s">
        <v>1808</v>
      </c>
      <c r="K125" s="71" t="s">
        <v>1808</v>
      </c>
      <c r="L125" s="3"/>
      <c r="P125" s="4">
        <v>0</v>
      </c>
      <c r="Q125" s="4" t="s">
        <v>186</v>
      </c>
      <c r="R125" s="90" t="s">
        <v>1982</v>
      </c>
      <c r="S125" s="4" t="s">
        <v>173</v>
      </c>
      <c r="T125" s="4">
        <v>0</v>
      </c>
      <c r="U125" s="77" t="s">
        <v>1909</v>
      </c>
      <c r="V125" s="4">
        <v>0</v>
      </c>
      <c r="AA125" s="4">
        <v>216000</v>
      </c>
    </row>
    <row r="126" spans="2:27">
      <c r="B126" s="4">
        <v>5000051</v>
      </c>
      <c r="C126" s="4" t="s">
        <v>187</v>
      </c>
      <c r="E126" s="4">
        <v>7</v>
      </c>
      <c r="F126" s="64">
        <v>0</v>
      </c>
      <c r="G126" s="4">
        <v>5</v>
      </c>
      <c r="H126" s="4">
        <v>0</v>
      </c>
      <c r="L126" s="3">
        <v>1000051</v>
      </c>
      <c r="P126" s="4">
        <v>0</v>
      </c>
      <c r="Q126" s="4" t="s">
        <v>186</v>
      </c>
      <c r="R126" s="90" t="s">
        <v>1982</v>
      </c>
      <c r="S126" s="4" t="s">
        <v>173</v>
      </c>
      <c r="T126" s="4">
        <v>0</v>
      </c>
      <c r="U126" s="77" t="s">
        <v>1909</v>
      </c>
      <c r="V126" s="4">
        <v>0</v>
      </c>
      <c r="AA126" s="4">
        <v>216000</v>
      </c>
    </row>
    <row r="127" spans="2:27">
      <c r="B127" s="4">
        <v>5000052</v>
      </c>
      <c r="C127" s="4" t="s">
        <v>1833</v>
      </c>
      <c r="E127" s="4">
        <v>7</v>
      </c>
      <c r="F127" s="64">
        <v>0</v>
      </c>
      <c r="G127" s="4">
        <v>5</v>
      </c>
      <c r="H127" s="4">
        <v>0</v>
      </c>
      <c r="L127" s="3">
        <v>1000052</v>
      </c>
      <c r="P127" s="4">
        <v>0</v>
      </c>
      <c r="Q127" s="4" t="s">
        <v>186</v>
      </c>
      <c r="R127" s="90" t="s">
        <v>1982</v>
      </c>
      <c r="S127" s="4" t="s">
        <v>173</v>
      </c>
      <c r="T127" s="4">
        <v>0</v>
      </c>
      <c r="U127" s="77" t="s">
        <v>1909</v>
      </c>
      <c r="V127" s="4">
        <v>0</v>
      </c>
      <c r="AA127" s="4">
        <v>216000</v>
      </c>
    </row>
    <row r="128" spans="2:27">
      <c r="B128" s="4">
        <v>5000053</v>
      </c>
      <c r="C128" s="4" t="s">
        <v>188</v>
      </c>
      <c r="E128" s="4">
        <v>7</v>
      </c>
      <c r="F128" s="64">
        <v>0</v>
      </c>
      <c r="G128" s="4">
        <v>5</v>
      </c>
      <c r="H128" s="4">
        <v>0</v>
      </c>
      <c r="L128" s="3">
        <v>1000053</v>
      </c>
      <c r="P128" s="4">
        <v>1</v>
      </c>
      <c r="Q128" s="4" t="s">
        <v>186</v>
      </c>
      <c r="R128" s="90" t="s">
        <v>1982</v>
      </c>
      <c r="S128" s="4" t="s">
        <v>173</v>
      </c>
      <c r="T128" s="4" t="s">
        <v>189</v>
      </c>
      <c r="U128" s="87" t="s">
        <v>1950</v>
      </c>
      <c r="V128" s="77" t="s">
        <v>1972</v>
      </c>
      <c r="AA128" s="4">
        <v>216000</v>
      </c>
    </row>
    <row r="129" spans="2:27">
      <c r="B129" s="4">
        <v>5000054</v>
      </c>
      <c r="C129" s="4" t="s">
        <v>190</v>
      </c>
      <c r="E129" s="4">
        <v>7</v>
      </c>
      <c r="F129" s="64">
        <v>0</v>
      </c>
      <c r="G129" s="4">
        <v>5</v>
      </c>
      <c r="H129" s="4">
        <v>0</v>
      </c>
      <c r="L129" s="3">
        <v>1000054</v>
      </c>
      <c r="P129" s="4">
        <v>1</v>
      </c>
      <c r="Q129" s="4" t="s">
        <v>186</v>
      </c>
      <c r="R129" s="90" t="s">
        <v>1982</v>
      </c>
      <c r="S129" s="4" t="s">
        <v>173</v>
      </c>
      <c r="T129" s="4" t="s">
        <v>189</v>
      </c>
      <c r="U129" s="87" t="s">
        <v>1951</v>
      </c>
      <c r="V129" s="77" t="s">
        <v>1973</v>
      </c>
      <c r="AA129" s="4">
        <v>216000</v>
      </c>
    </row>
    <row r="130" spans="2:27">
      <c r="B130" s="4">
        <v>5000055</v>
      </c>
      <c r="C130" s="4" t="s">
        <v>1834</v>
      </c>
      <c r="E130" s="4">
        <v>7</v>
      </c>
      <c r="F130" s="64">
        <v>0</v>
      </c>
      <c r="G130" s="4">
        <v>5</v>
      </c>
      <c r="H130" s="4">
        <v>0</v>
      </c>
      <c r="I130" s="71" t="s">
        <v>1809</v>
      </c>
      <c r="J130" s="71" t="s">
        <v>1809</v>
      </c>
      <c r="K130" s="71" t="s">
        <v>1809</v>
      </c>
      <c r="L130" s="3"/>
      <c r="P130" s="4">
        <v>0</v>
      </c>
      <c r="Q130" s="4" t="s">
        <v>186</v>
      </c>
      <c r="R130" s="90" t="s">
        <v>1982</v>
      </c>
      <c r="S130" s="4" t="s">
        <v>173</v>
      </c>
      <c r="T130" s="4">
        <v>0</v>
      </c>
      <c r="U130" s="77" t="s">
        <v>1909</v>
      </c>
      <c r="V130" s="4">
        <v>0</v>
      </c>
      <c r="AA130" s="4">
        <v>216000</v>
      </c>
    </row>
    <row r="131" spans="2:27">
      <c r="B131" s="4">
        <v>5000056</v>
      </c>
      <c r="C131" s="4" t="s">
        <v>1835</v>
      </c>
      <c r="E131" s="4">
        <v>7</v>
      </c>
      <c r="F131" s="64">
        <v>0</v>
      </c>
      <c r="G131" s="4">
        <v>5</v>
      </c>
      <c r="H131" s="4">
        <v>0</v>
      </c>
      <c r="L131" s="3">
        <v>1000056</v>
      </c>
      <c r="P131" s="4">
        <v>0</v>
      </c>
      <c r="Q131" s="4" t="s">
        <v>186</v>
      </c>
      <c r="R131" s="90" t="s">
        <v>1982</v>
      </c>
      <c r="S131" s="4" t="s">
        <v>173</v>
      </c>
      <c r="T131" s="4">
        <v>10040</v>
      </c>
      <c r="U131" s="87" t="s">
        <v>1952</v>
      </c>
      <c r="V131" s="77" t="s">
        <v>1974</v>
      </c>
      <c r="AA131" s="4">
        <v>216000</v>
      </c>
    </row>
    <row r="132" spans="2:27">
      <c r="B132" s="4">
        <v>5000057</v>
      </c>
      <c r="C132" s="4" t="s">
        <v>191</v>
      </c>
      <c r="E132" s="4">
        <v>7</v>
      </c>
      <c r="F132" s="64">
        <v>0</v>
      </c>
      <c r="G132" s="4">
        <v>5</v>
      </c>
      <c r="H132" s="4">
        <v>0</v>
      </c>
      <c r="L132" s="3">
        <v>1000057</v>
      </c>
      <c r="P132" s="4">
        <v>0</v>
      </c>
      <c r="Q132" s="4" t="s">
        <v>186</v>
      </c>
      <c r="R132" s="90" t="s">
        <v>1982</v>
      </c>
      <c r="S132" s="4" t="s">
        <v>173</v>
      </c>
      <c r="T132" s="4">
        <v>10040</v>
      </c>
      <c r="U132" s="87" t="s">
        <v>1953</v>
      </c>
      <c r="V132" s="77" t="s">
        <v>1975</v>
      </c>
      <c r="AA132" s="4">
        <v>216000</v>
      </c>
    </row>
    <row r="133" spans="2:27">
      <c r="B133" s="4">
        <v>5000058</v>
      </c>
      <c r="C133" s="4" t="s">
        <v>1836</v>
      </c>
      <c r="E133" s="4">
        <v>7</v>
      </c>
      <c r="F133" s="64">
        <v>0</v>
      </c>
      <c r="G133" s="4">
        <v>5</v>
      </c>
      <c r="H133" s="4">
        <v>0</v>
      </c>
      <c r="L133" s="3">
        <v>1000058</v>
      </c>
      <c r="P133" s="4">
        <v>0</v>
      </c>
      <c r="Q133" s="4" t="s">
        <v>186</v>
      </c>
      <c r="R133" s="90" t="s">
        <v>1982</v>
      </c>
      <c r="S133" s="4" t="s">
        <v>173</v>
      </c>
      <c r="T133" s="4">
        <v>10090</v>
      </c>
      <c r="U133" s="87" t="s">
        <v>1954</v>
      </c>
      <c r="V133" s="77" t="s">
        <v>1976</v>
      </c>
      <c r="AA133" s="4">
        <v>216000</v>
      </c>
    </row>
    <row r="134" spans="2:27">
      <c r="B134" s="4">
        <v>5000059</v>
      </c>
      <c r="C134" s="4" t="s">
        <v>1837</v>
      </c>
      <c r="E134" s="4">
        <v>7</v>
      </c>
      <c r="F134" s="64">
        <v>0</v>
      </c>
      <c r="G134" s="4">
        <v>5</v>
      </c>
      <c r="H134" s="4">
        <v>0</v>
      </c>
      <c r="L134" s="3">
        <v>1000059</v>
      </c>
      <c r="P134" s="4">
        <v>0</v>
      </c>
      <c r="Q134" s="4" t="s">
        <v>186</v>
      </c>
      <c r="R134" s="90" t="s">
        <v>1982</v>
      </c>
      <c r="S134" s="4" t="s">
        <v>173</v>
      </c>
      <c r="T134" s="4">
        <v>10090</v>
      </c>
      <c r="U134" s="87" t="s">
        <v>1955</v>
      </c>
      <c r="V134" s="88">
        <v>60</v>
      </c>
      <c r="AA134" s="4">
        <v>216000</v>
      </c>
    </row>
  </sheetData>
  <autoFilter ref="A1:AD324" xr:uid="{00000000-0009-0000-0000-000000000000}"/>
  <phoneticPr fontId="27" type="noConversion"/>
  <conditionalFormatting sqref="B8:B75">
    <cfRule type="duplicateValues" dxfId="9" priority="213"/>
    <cfRule type="duplicateValues" dxfId="8" priority="214"/>
  </conditionalFormatting>
  <conditionalFormatting sqref="B76:B134">
    <cfRule type="duplicateValues" dxfId="7" priority="3"/>
    <cfRule type="duplicateValues" dxfId="6" priority="4"/>
  </conditionalFormatting>
  <conditionalFormatting sqref="B135:B1048576">
    <cfRule type="duplicateValues" dxfId="5" priority="69"/>
    <cfRule type="duplicateValues" dxfId="4" priority="70"/>
  </conditionalFormatting>
  <conditionalFormatting sqref="L76:L134">
    <cfRule type="duplicateValues" dxfId="3" priority="1"/>
    <cfRule type="duplicateValues" dxfId="2" priority="2"/>
  </conditionalFormatting>
  <conditionalFormatting sqref="B135:B1048576 B1:B7">
    <cfRule type="duplicateValues" dxfId="1" priority="47"/>
    <cfRule type="duplicateValues" dxfId="0" priority="48"/>
  </conditionalFormatting>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118"/>
  <sheetViews>
    <sheetView topLeftCell="A25" workbookViewId="0">
      <selection activeCell="L38" sqref="L38"/>
    </sheetView>
  </sheetViews>
  <sheetFormatPr defaultColWidth="9" defaultRowHeight="14.25"/>
  <cols>
    <col min="1" max="2" width="9" style="57"/>
    <col min="3" max="3" width="15.5" style="57" customWidth="1"/>
    <col min="4" max="8" width="9" style="57"/>
    <col min="9" max="9" width="7.5" style="57" customWidth="1"/>
    <col min="10" max="10" width="11.75" style="57" customWidth="1"/>
    <col min="11" max="11" width="12.25" style="57" customWidth="1"/>
    <col min="12" max="13" width="9" style="58"/>
    <col min="14" max="16384" width="9" style="57"/>
  </cols>
  <sheetData>
    <row r="1" spans="2:35">
      <c r="B1" s="57" t="s">
        <v>192</v>
      </c>
      <c r="C1" s="57" t="s">
        <v>193</v>
      </c>
      <c r="D1" s="57" t="s">
        <v>194</v>
      </c>
      <c r="E1" s="57" t="s">
        <v>195</v>
      </c>
      <c r="F1" s="57" t="s">
        <v>196</v>
      </c>
      <c r="G1" s="57" t="s">
        <v>197</v>
      </c>
      <c r="H1" s="57" t="s">
        <v>198</v>
      </c>
      <c r="I1" s="57" t="s">
        <v>199</v>
      </c>
      <c r="J1" s="57" t="s">
        <v>200</v>
      </c>
      <c r="K1" s="57" t="s">
        <v>201</v>
      </c>
      <c r="L1" s="58" t="s">
        <v>202</v>
      </c>
      <c r="M1" s="58" t="s">
        <v>202</v>
      </c>
    </row>
    <row r="2" spans="2:35">
      <c r="B2" s="14">
        <v>3001</v>
      </c>
      <c r="C2" s="57" t="s">
        <v>203</v>
      </c>
      <c r="D2" s="57">
        <v>1</v>
      </c>
      <c r="E2" s="57" t="str">
        <f>LEFT(RIGHT(C2,3),2)</f>
        <v>武器</v>
      </c>
      <c r="F2" s="57" t="str">
        <f>VLOOKUP(E2,$Y$7:$Z$11,2,0)</f>
        <v>攻击</v>
      </c>
      <c r="G2" s="57">
        <f>VLOOKUP(F2,$Y$16:$Z$39,2,0)</f>
        <v>2</v>
      </c>
      <c r="H2" s="57" t="str">
        <f>LEFT(C2,2)</f>
        <v>绿色</v>
      </c>
      <c r="I2" s="57" t="str">
        <f>H2&amp;F2</f>
        <v>绿色攻击</v>
      </c>
      <c r="J2" s="57">
        <f>ROUND(VLOOKUP(I2,$AD$21:$AF$40,2,0)*VLOOKUP(E2,$Y$7:$AA$11,3,0),0)</f>
        <v>42</v>
      </c>
      <c r="K2" s="57">
        <f>ROUND(VLOOKUP(I2,$AD$21:$AF$40,3,0)*VLOOKUP(E2,$Y$7:$AA$11,3,0),0)</f>
        <v>70</v>
      </c>
      <c r="L2" s="58" t="str">
        <f>$G2&amp;"#"&amp;J2</f>
        <v>2#42</v>
      </c>
      <c r="M2" s="58" t="str">
        <f>$G2&amp;"#"&amp;K2</f>
        <v>2#70</v>
      </c>
      <c r="N2" s="57" t="str">
        <f>IF(OR(E2="布甲",E2="板甲"),H2&amp;"铠甲",H2&amp;E2)</f>
        <v>绿色武器</v>
      </c>
      <c r="O2" s="57" t="e">
        <f>VLOOKUP(N2,[1]Sheet1!A:B,2,0)</f>
        <v>#N/A</v>
      </c>
      <c r="AD2" s="61" t="s">
        <v>204</v>
      </c>
      <c r="AE2" s="61" t="s">
        <v>205</v>
      </c>
      <c r="AF2" s="57" t="s">
        <v>206</v>
      </c>
      <c r="AG2" s="57" t="s">
        <v>207</v>
      </c>
      <c r="AH2" s="57" t="s">
        <v>208</v>
      </c>
      <c r="AI2" s="57" t="s">
        <v>209</v>
      </c>
    </row>
    <row r="3" spans="2:35">
      <c r="B3" s="14">
        <v>3002</v>
      </c>
      <c r="C3" s="57" t="s">
        <v>210</v>
      </c>
      <c r="D3" s="57">
        <v>1</v>
      </c>
      <c r="E3" s="57" t="str">
        <f t="shared" ref="E3:E66" si="0">LEFT(RIGHT(C3,3),2)</f>
        <v>武器</v>
      </c>
      <c r="F3" s="57" t="str">
        <f t="shared" ref="F3:F66" si="1">VLOOKUP(E3,$Y$7:$Z$11,2,0)</f>
        <v>攻击</v>
      </c>
      <c r="G3" s="57">
        <f t="shared" ref="G3:G66" si="2">VLOOKUP(F3,$Y$16:$Z$39,2,0)</f>
        <v>2</v>
      </c>
      <c r="H3" s="57" t="str">
        <f t="shared" ref="H3:H66" si="3">LEFT(C3,2)</f>
        <v>绿色</v>
      </c>
      <c r="I3" s="57" t="str">
        <f t="shared" ref="I3:I66" si="4">H3&amp;F3</f>
        <v>绿色攻击</v>
      </c>
      <c r="J3" s="57">
        <f t="shared" ref="J3:J66" si="5">ROUND(VLOOKUP(I3,$AD$21:$AF$40,2,0)*VLOOKUP(E3,$Y$7:$AA$11,3,0),0)</f>
        <v>42</v>
      </c>
      <c r="K3" s="57">
        <f t="shared" ref="K3:K66" si="6">ROUND(VLOOKUP(I3,$AD$21:$AF$40,3,0)*VLOOKUP(E3,$Y$7:$AA$11,3,0),0)</f>
        <v>70</v>
      </c>
      <c r="L3" s="58" t="str">
        <f t="shared" ref="L3:L66" si="7">$G3&amp;"#"&amp;J3</f>
        <v>2#42</v>
      </c>
      <c r="M3" s="58" t="str">
        <f t="shared" ref="M3:M66" si="8">$G3&amp;"#"&amp;K3</f>
        <v>2#70</v>
      </c>
      <c r="N3" s="57" t="str">
        <f t="shared" ref="N3:N66" si="9">IF(OR(E3="布甲",E3="板甲"),H3&amp;"铠甲",H3&amp;E3)</f>
        <v>绿色武器</v>
      </c>
      <c r="O3" s="57" t="e">
        <f>VLOOKUP(N3,[1]Sheet1!A:B,2,0)</f>
        <v>#N/A</v>
      </c>
      <c r="AC3" s="61" t="s">
        <v>211</v>
      </c>
      <c r="AD3" s="61">
        <v>0.58106060606060495</v>
      </c>
      <c r="AE3" s="61">
        <f>AD3*0.6</f>
        <v>0.34863636363636297</v>
      </c>
      <c r="AF3" s="57">
        <v>0.25</v>
      </c>
      <c r="AG3" s="57">
        <f>AF3*0.85</f>
        <v>0.21249999999999999</v>
      </c>
    </row>
    <row r="4" spans="2:35">
      <c r="B4" s="14">
        <v>3003</v>
      </c>
      <c r="C4" s="57" t="s">
        <v>212</v>
      </c>
      <c r="D4" s="57">
        <v>1</v>
      </c>
      <c r="E4" s="57" t="str">
        <f t="shared" si="0"/>
        <v>武器</v>
      </c>
      <c r="F4" s="57" t="str">
        <f t="shared" si="1"/>
        <v>攻击</v>
      </c>
      <c r="G4" s="57">
        <f t="shared" si="2"/>
        <v>2</v>
      </c>
      <c r="H4" s="57" t="str">
        <f t="shared" si="3"/>
        <v>绿色</v>
      </c>
      <c r="I4" s="57" t="str">
        <f t="shared" si="4"/>
        <v>绿色攻击</v>
      </c>
      <c r="J4" s="57">
        <f t="shared" si="5"/>
        <v>42</v>
      </c>
      <c r="K4" s="57">
        <f t="shared" si="6"/>
        <v>70</v>
      </c>
      <c r="L4" s="58" t="str">
        <f t="shared" si="7"/>
        <v>2#42</v>
      </c>
      <c r="M4" s="58" t="str">
        <f t="shared" si="8"/>
        <v>2#70</v>
      </c>
      <c r="N4" s="57" t="str">
        <f t="shared" si="9"/>
        <v>绿色武器</v>
      </c>
      <c r="O4" s="57" t="e">
        <f>VLOOKUP(N4,[1]Sheet1!A:B,2,0)</f>
        <v>#N/A</v>
      </c>
      <c r="AC4" s="61" t="s">
        <v>213</v>
      </c>
      <c r="AD4" s="61">
        <v>0.77803030303030096</v>
      </c>
      <c r="AE4" s="61">
        <f t="shared" ref="AE4:AE6" si="10">AD4*0.6</f>
        <v>0.46681818181818058</v>
      </c>
      <c r="AF4" s="57">
        <v>0.5</v>
      </c>
      <c r="AG4" s="57">
        <f t="shared" ref="AG4:AG6" si="11">AF4*0.85</f>
        <v>0.42499999999999999</v>
      </c>
      <c r="AH4" s="57">
        <v>20</v>
      </c>
    </row>
    <row r="5" spans="2:35">
      <c r="B5" s="14">
        <v>3004</v>
      </c>
      <c r="C5" s="57" t="s">
        <v>214</v>
      </c>
      <c r="D5" s="57">
        <v>1</v>
      </c>
      <c r="E5" s="57" t="str">
        <f t="shared" si="0"/>
        <v>武器</v>
      </c>
      <c r="F5" s="57" t="str">
        <f t="shared" si="1"/>
        <v>攻击</v>
      </c>
      <c r="G5" s="57">
        <f t="shared" si="2"/>
        <v>2</v>
      </c>
      <c r="H5" s="57" t="str">
        <f t="shared" si="3"/>
        <v>绿色</v>
      </c>
      <c r="I5" s="57" t="str">
        <f t="shared" si="4"/>
        <v>绿色攻击</v>
      </c>
      <c r="J5" s="57">
        <f t="shared" si="5"/>
        <v>42</v>
      </c>
      <c r="K5" s="57">
        <f t="shared" si="6"/>
        <v>70</v>
      </c>
      <c r="L5" s="58" t="str">
        <f t="shared" si="7"/>
        <v>2#42</v>
      </c>
      <c r="M5" s="58" t="str">
        <f t="shared" si="8"/>
        <v>2#70</v>
      </c>
      <c r="N5" s="57" t="str">
        <f t="shared" si="9"/>
        <v>绿色武器</v>
      </c>
      <c r="O5" s="57" t="e">
        <f>VLOOKUP(N5,[1]Sheet1!A:B,2,0)</f>
        <v>#N/A</v>
      </c>
      <c r="AC5" s="61" t="s">
        <v>215</v>
      </c>
      <c r="AD5" s="61">
        <v>1</v>
      </c>
      <c r="AE5" s="61">
        <f t="shared" si="10"/>
        <v>0.6</v>
      </c>
      <c r="AF5" s="57">
        <v>0.75</v>
      </c>
      <c r="AG5" s="57">
        <f t="shared" si="11"/>
        <v>0.63749999999999996</v>
      </c>
      <c r="AH5" s="57">
        <v>40</v>
      </c>
    </row>
    <row r="6" spans="2:35">
      <c r="B6" s="14">
        <v>3005</v>
      </c>
      <c r="C6" s="57" t="s">
        <v>216</v>
      </c>
      <c r="D6" s="57">
        <v>1</v>
      </c>
      <c r="E6" s="57" t="str">
        <f t="shared" si="0"/>
        <v>武器</v>
      </c>
      <c r="F6" s="57" t="str">
        <f t="shared" si="1"/>
        <v>攻击</v>
      </c>
      <c r="G6" s="57">
        <f t="shared" si="2"/>
        <v>2</v>
      </c>
      <c r="H6" s="57" t="str">
        <f t="shared" si="3"/>
        <v>绿色</v>
      </c>
      <c r="I6" s="57" t="str">
        <f t="shared" si="4"/>
        <v>绿色攻击</v>
      </c>
      <c r="J6" s="57">
        <f t="shared" si="5"/>
        <v>42</v>
      </c>
      <c r="K6" s="57">
        <f t="shared" si="6"/>
        <v>70</v>
      </c>
      <c r="L6" s="58" t="str">
        <f t="shared" si="7"/>
        <v>2#42</v>
      </c>
      <c r="M6" s="58" t="str">
        <f t="shared" si="8"/>
        <v>2#70</v>
      </c>
      <c r="N6" s="57" t="str">
        <f t="shared" si="9"/>
        <v>绿色武器</v>
      </c>
      <c r="O6" s="57" t="e">
        <f>VLOOKUP(N6,[1]Sheet1!A:B,2,0)</f>
        <v>#N/A</v>
      </c>
      <c r="AC6" s="61" t="s">
        <v>217</v>
      </c>
      <c r="AD6" s="61">
        <v>5.3181818181818201</v>
      </c>
      <c r="AE6" s="61">
        <f t="shared" si="10"/>
        <v>3.1909090909090918</v>
      </c>
      <c r="AF6" s="57">
        <v>1</v>
      </c>
      <c r="AG6" s="57">
        <f t="shared" si="11"/>
        <v>0.85</v>
      </c>
      <c r="AH6" s="57">
        <v>60</v>
      </c>
    </row>
    <row r="7" spans="2:35">
      <c r="B7" s="14">
        <v>3006</v>
      </c>
      <c r="C7" s="57" t="s">
        <v>218</v>
      </c>
      <c r="D7" s="57">
        <v>1</v>
      </c>
      <c r="E7" s="57" t="str">
        <f t="shared" si="0"/>
        <v>武器</v>
      </c>
      <c r="F7" s="57" t="str">
        <f t="shared" si="1"/>
        <v>攻击</v>
      </c>
      <c r="G7" s="57">
        <f t="shared" si="2"/>
        <v>2</v>
      </c>
      <c r="H7" s="57" t="str">
        <f t="shared" si="3"/>
        <v>绿色</v>
      </c>
      <c r="I7" s="57" t="str">
        <f t="shared" si="4"/>
        <v>绿色攻击</v>
      </c>
      <c r="J7" s="57">
        <f t="shared" si="5"/>
        <v>42</v>
      </c>
      <c r="K7" s="57">
        <f t="shared" si="6"/>
        <v>70</v>
      </c>
      <c r="L7" s="58" t="str">
        <f t="shared" si="7"/>
        <v>2#42</v>
      </c>
      <c r="M7" s="58" t="str">
        <f t="shared" si="8"/>
        <v>2#70</v>
      </c>
      <c r="N7" s="57" t="str">
        <f t="shared" si="9"/>
        <v>绿色武器</v>
      </c>
      <c r="O7" s="57" t="e">
        <f>VLOOKUP(N7,[1]Sheet1!A:B,2,0)</f>
        <v>#N/A</v>
      </c>
      <c r="Y7" s="57" t="s">
        <v>219</v>
      </c>
      <c r="Z7" s="57" t="s">
        <v>220</v>
      </c>
      <c r="AA7" s="57">
        <v>0.6</v>
      </c>
    </row>
    <row r="8" spans="2:35">
      <c r="B8" s="14">
        <v>3007</v>
      </c>
      <c r="C8" s="57" t="s">
        <v>221</v>
      </c>
      <c r="D8" s="57">
        <v>1</v>
      </c>
      <c r="E8" s="57" t="str">
        <f t="shared" si="0"/>
        <v>武器</v>
      </c>
      <c r="F8" s="57" t="str">
        <f t="shared" si="1"/>
        <v>攻击</v>
      </c>
      <c r="G8" s="57">
        <f t="shared" si="2"/>
        <v>2</v>
      </c>
      <c r="H8" s="57" t="str">
        <f t="shared" si="3"/>
        <v>绿色</v>
      </c>
      <c r="I8" s="57" t="str">
        <f t="shared" si="4"/>
        <v>绿色攻击</v>
      </c>
      <c r="J8" s="57">
        <f t="shared" si="5"/>
        <v>42</v>
      </c>
      <c r="K8" s="57">
        <f t="shared" si="6"/>
        <v>70</v>
      </c>
      <c r="L8" s="58" t="str">
        <f t="shared" si="7"/>
        <v>2#42</v>
      </c>
      <c r="M8" s="58" t="str">
        <f t="shared" si="8"/>
        <v>2#70</v>
      </c>
      <c r="N8" s="57" t="str">
        <f t="shared" si="9"/>
        <v>绿色武器</v>
      </c>
      <c r="O8" s="57" t="e">
        <f>VLOOKUP(N8,[1]Sheet1!A:B,2,0)</f>
        <v>#N/A</v>
      </c>
      <c r="Y8" s="57" t="s">
        <v>222</v>
      </c>
      <c r="Z8" s="57" t="s">
        <v>223</v>
      </c>
      <c r="AA8" s="57">
        <v>0.57999999999999996</v>
      </c>
    </row>
    <row r="9" spans="2:35">
      <c r="B9" s="14">
        <v>3008</v>
      </c>
      <c r="C9" s="57" t="s">
        <v>224</v>
      </c>
      <c r="D9" s="57">
        <v>1</v>
      </c>
      <c r="E9" s="57" t="str">
        <f t="shared" si="0"/>
        <v>武器</v>
      </c>
      <c r="F9" s="57" t="str">
        <f t="shared" si="1"/>
        <v>攻击</v>
      </c>
      <c r="G9" s="57">
        <f t="shared" si="2"/>
        <v>2</v>
      </c>
      <c r="H9" s="57" t="str">
        <f t="shared" si="3"/>
        <v>绿色</v>
      </c>
      <c r="I9" s="57" t="str">
        <f t="shared" si="4"/>
        <v>绿色攻击</v>
      </c>
      <c r="J9" s="57">
        <f t="shared" si="5"/>
        <v>42</v>
      </c>
      <c r="K9" s="57">
        <f t="shared" si="6"/>
        <v>70</v>
      </c>
      <c r="L9" s="58" t="str">
        <f t="shared" si="7"/>
        <v>2#42</v>
      </c>
      <c r="M9" s="58" t="str">
        <f t="shared" si="8"/>
        <v>2#70</v>
      </c>
      <c r="N9" s="57" t="str">
        <f t="shared" si="9"/>
        <v>绿色武器</v>
      </c>
      <c r="O9" s="57" t="e">
        <f>VLOOKUP(N9,[1]Sheet1!A:B,2,0)</f>
        <v>#N/A</v>
      </c>
      <c r="Y9" s="57" t="s">
        <v>225</v>
      </c>
      <c r="Z9" s="57" t="s">
        <v>226</v>
      </c>
      <c r="AA9" s="57">
        <v>0.62</v>
      </c>
    </row>
    <row r="10" spans="2:35">
      <c r="B10" s="14">
        <v>3009</v>
      </c>
      <c r="C10" s="57" t="s">
        <v>227</v>
      </c>
      <c r="D10" s="57">
        <v>1</v>
      </c>
      <c r="E10" s="57" t="str">
        <f t="shared" si="0"/>
        <v>武器</v>
      </c>
      <c r="F10" s="57" t="str">
        <f t="shared" si="1"/>
        <v>攻击</v>
      </c>
      <c r="G10" s="57">
        <f t="shared" si="2"/>
        <v>2</v>
      </c>
      <c r="H10" s="57" t="str">
        <f t="shared" si="3"/>
        <v>绿色</v>
      </c>
      <c r="I10" s="57" t="str">
        <f t="shared" si="4"/>
        <v>绿色攻击</v>
      </c>
      <c r="J10" s="57">
        <f t="shared" si="5"/>
        <v>42</v>
      </c>
      <c r="K10" s="57">
        <f t="shared" si="6"/>
        <v>70</v>
      </c>
      <c r="L10" s="58" t="str">
        <f t="shared" si="7"/>
        <v>2#42</v>
      </c>
      <c r="M10" s="58" t="str">
        <f t="shared" si="8"/>
        <v>2#70</v>
      </c>
      <c r="N10" s="57" t="str">
        <f t="shared" si="9"/>
        <v>绿色武器</v>
      </c>
      <c r="O10" s="57" t="e">
        <f>VLOOKUP(N10,[1]Sheet1!A:B,2,0)</f>
        <v>#N/A</v>
      </c>
      <c r="Y10" s="57" t="s">
        <v>228</v>
      </c>
      <c r="Z10" s="57" t="s">
        <v>229</v>
      </c>
      <c r="AA10" s="57">
        <v>0.64</v>
      </c>
      <c r="AC10" s="57" t="s">
        <v>230</v>
      </c>
    </row>
    <row r="11" spans="2:35">
      <c r="B11" s="14">
        <v>3010</v>
      </c>
      <c r="C11" s="57" t="s">
        <v>231</v>
      </c>
      <c r="D11" s="57">
        <v>1</v>
      </c>
      <c r="E11" s="57" t="str">
        <f t="shared" si="0"/>
        <v>武器</v>
      </c>
      <c r="F11" s="57" t="str">
        <f t="shared" si="1"/>
        <v>攻击</v>
      </c>
      <c r="G11" s="57">
        <f t="shared" si="2"/>
        <v>2</v>
      </c>
      <c r="H11" s="57" t="str">
        <f t="shared" si="3"/>
        <v>绿色</v>
      </c>
      <c r="I11" s="57" t="str">
        <f t="shared" si="4"/>
        <v>绿色攻击</v>
      </c>
      <c r="J11" s="57">
        <f t="shared" si="5"/>
        <v>42</v>
      </c>
      <c r="K11" s="57">
        <f t="shared" si="6"/>
        <v>70</v>
      </c>
      <c r="L11" s="58" t="str">
        <f t="shared" si="7"/>
        <v>2#42</v>
      </c>
      <c r="M11" s="58" t="str">
        <f t="shared" si="8"/>
        <v>2#70</v>
      </c>
      <c r="N11" s="57" t="str">
        <f t="shared" si="9"/>
        <v>绿色武器</v>
      </c>
      <c r="O11" s="57" t="e">
        <f>VLOOKUP(N11,[1]Sheet1!A:B,2,0)</f>
        <v>#N/A</v>
      </c>
      <c r="Y11" s="57" t="s">
        <v>232</v>
      </c>
      <c r="Z11" s="57" t="s">
        <v>233</v>
      </c>
      <c r="AA11" s="57">
        <v>0.55000000000000004</v>
      </c>
      <c r="AD11" s="57" t="s">
        <v>233</v>
      </c>
      <c r="AE11" s="57">
        <v>2400</v>
      </c>
    </row>
    <row r="12" spans="2:35">
      <c r="B12" s="14">
        <v>3011</v>
      </c>
      <c r="C12" s="57" t="s">
        <v>234</v>
      </c>
      <c r="D12" s="57">
        <v>2</v>
      </c>
      <c r="E12" s="57" t="str">
        <f t="shared" si="0"/>
        <v>板甲</v>
      </c>
      <c r="F12" s="57" t="str">
        <f t="shared" si="1"/>
        <v>护甲</v>
      </c>
      <c r="G12" s="57">
        <f t="shared" si="2"/>
        <v>3</v>
      </c>
      <c r="H12" s="57" t="str">
        <f t="shared" si="3"/>
        <v>绿色</v>
      </c>
      <c r="I12" s="57" t="str">
        <f t="shared" si="4"/>
        <v>绿色护甲</v>
      </c>
      <c r="J12" s="57">
        <f t="shared" si="5"/>
        <v>43</v>
      </c>
      <c r="K12" s="57">
        <f t="shared" si="6"/>
        <v>72</v>
      </c>
      <c r="L12" s="58" t="str">
        <f t="shared" si="7"/>
        <v>3#43</v>
      </c>
      <c r="M12" s="58" t="str">
        <f t="shared" si="8"/>
        <v>3#72</v>
      </c>
      <c r="N12" s="57" t="str">
        <f t="shared" si="9"/>
        <v>绿色铠甲</v>
      </c>
      <c r="O12" s="57" t="e">
        <f>VLOOKUP(N12,[1]Sheet1!A:B,2,0)</f>
        <v>#N/A</v>
      </c>
      <c r="AD12" s="57" t="s">
        <v>220</v>
      </c>
      <c r="AE12" s="57">
        <v>200</v>
      </c>
    </row>
    <row r="13" spans="2:35">
      <c r="B13" s="14">
        <v>3012</v>
      </c>
      <c r="C13" s="57" t="s">
        <v>235</v>
      </c>
      <c r="D13" s="57">
        <v>2</v>
      </c>
      <c r="E13" s="57" t="str">
        <f t="shared" si="0"/>
        <v>板甲</v>
      </c>
      <c r="F13" s="57" t="str">
        <f t="shared" si="1"/>
        <v>护甲</v>
      </c>
      <c r="G13" s="57">
        <f t="shared" si="2"/>
        <v>3</v>
      </c>
      <c r="H13" s="57" t="str">
        <f t="shared" si="3"/>
        <v>绿色</v>
      </c>
      <c r="I13" s="57" t="str">
        <f t="shared" si="4"/>
        <v>绿色护甲</v>
      </c>
      <c r="J13" s="57">
        <f t="shared" si="5"/>
        <v>43</v>
      </c>
      <c r="K13" s="57">
        <f t="shared" si="6"/>
        <v>72</v>
      </c>
      <c r="L13" s="58" t="str">
        <f t="shared" si="7"/>
        <v>3#43</v>
      </c>
      <c r="M13" s="58" t="str">
        <f t="shared" si="8"/>
        <v>3#72</v>
      </c>
      <c r="N13" s="57" t="str">
        <f t="shared" si="9"/>
        <v>绿色铠甲</v>
      </c>
      <c r="O13" s="57" t="e">
        <f>VLOOKUP(N13,[1]Sheet1!A:B,2,0)</f>
        <v>#N/A</v>
      </c>
      <c r="AD13" s="57" t="s">
        <v>226</v>
      </c>
      <c r="AE13" s="57">
        <v>200</v>
      </c>
    </row>
    <row r="14" spans="2:35">
      <c r="B14" s="14">
        <v>3013</v>
      </c>
      <c r="C14" s="57" t="s">
        <v>236</v>
      </c>
      <c r="D14" s="57">
        <v>2</v>
      </c>
      <c r="E14" s="57" t="str">
        <f t="shared" si="0"/>
        <v>布甲</v>
      </c>
      <c r="F14" s="57" t="str">
        <f t="shared" si="1"/>
        <v>魔抗</v>
      </c>
      <c r="G14" s="57">
        <f t="shared" si="2"/>
        <v>4</v>
      </c>
      <c r="H14" s="57" t="str">
        <f t="shared" si="3"/>
        <v>绿色</v>
      </c>
      <c r="I14" s="57" t="str">
        <f t="shared" si="4"/>
        <v>绿色魔抗</v>
      </c>
      <c r="J14" s="57">
        <f t="shared" si="5"/>
        <v>40</v>
      </c>
      <c r="K14" s="57">
        <f t="shared" si="6"/>
        <v>67</v>
      </c>
      <c r="L14" s="58" t="str">
        <f t="shared" si="7"/>
        <v>4#40</v>
      </c>
      <c r="M14" s="58" t="str">
        <f t="shared" si="8"/>
        <v>4#67</v>
      </c>
      <c r="N14" s="57" t="str">
        <f t="shared" si="9"/>
        <v>绿色铠甲</v>
      </c>
      <c r="O14" s="57" t="e">
        <f>VLOOKUP(N14,[1]Sheet1!A:B,2,0)</f>
        <v>#N/A</v>
      </c>
      <c r="AD14" s="57" t="s">
        <v>223</v>
      </c>
      <c r="AE14" s="57">
        <v>200</v>
      </c>
    </row>
    <row r="15" spans="2:35">
      <c r="B15" s="14">
        <v>3014</v>
      </c>
      <c r="C15" s="57" t="s">
        <v>237</v>
      </c>
      <c r="D15" s="57">
        <v>2</v>
      </c>
      <c r="E15" s="57" t="str">
        <f t="shared" si="0"/>
        <v>布甲</v>
      </c>
      <c r="F15" s="57" t="str">
        <f t="shared" si="1"/>
        <v>魔抗</v>
      </c>
      <c r="G15" s="57">
        <f t="shared" si="2"/>
        <v>4</v>
      </c>
      <c r="H15" s="57" t="str">
        <f t="shared" si="3"/>
        <v>绿色</v>
      </c>
      <c r="I15" s="57" t="str">
        <f t="shared" si="4"/>
        <v>绿色魔抗</v>
      </c>
      <c r="J15" s="57">
        <f t="shared" si="5"/>
        <v>40</v>
      </c>
      <c r="K15" s="57">
        <f t="shared" si="6"/>
        <v>67</v>
      </c>
      <c r="L15" s="58" t="str">
        <f t="shared" si="7"/>
        <v>4#40</v>
      </c>
      <c r="M15" s="58" t="str">
        <f t="shared" si="8"/>
        <v>4#67</v>
      </c>
      <c r="N15" s="57" t="str">
        <f t="shared" si="9"/>
        <v>绿色铠甲</v>
      </c>
      <c r="O15" s="57" t="e">
        <f>VLOOKUP(N15,[1]Sheet1!A:B,2,0)</f>
        <v>#N/A</v>
      </c>
      <c r="AD15" s="57" t="s">
        <v>229</v>
      </c>
      <c r="AE15" s="57">
        <v>176</v>
      </c>
    </row>
    <row r="16" spans="2:35">
      <c r="B16" s="14">
        <v>3015</v>
      </c>
      <c r="C16" s="57" t="s">
        <v>238</v>
      </c>
      <c r="D16" s="57">
        <v>4</v>
      </c>
      <c r="E16" s="57" t="str">
        <f t="shared" si="0"/>
        <v>鞋子</v>
      </c>
      <c r="F16" s="57" t="str">
        <f t="shared" si="1"/>
        <v>速度</v>
      </c>
      <c r="G16" s="57">
        <f t="shared" si="2"/>
        <v>5</v>
      </c>
      <c r="H16" s="57" t="str">
        <f t="shared" si="3"/>
        <v>绿色</v>
      </c>
      <c r="I16" s="57" t="str">
        <f t="shared" si="4"/>
        <v>绿色速度</v>
      </c>
      <c r="J16" s="57">
        <f t="shared" si="5"/>
        <v>24</v>
      </c>
      <c r="K16" s="57">
        <f t="shared" si="6"/>
        <v>28</v>
      </c>
      <c r="L16" s="58" t="str">
        <f t="shared" si="7"/>
        <v>5#24</v>
      </c>
      <c r="M16" s="58" t="str">
        <f t="shared" si="8"/>
        <v>5#28</v>
      </c>
      <c r="N16" s="57" t="str">
        <f t="shared" si="9"/>
        <v>绿色鞋子</v>
      </c>
      <c r="O16" s="57" t="e">
        <f>VLOOKUP(N16,[1]Sheet1!A:B,2,0)</f>
        <v>#N/A</v>
      </c>
      <c r="Y16" s="57" t="s">
        <v>233</v>
      </c>
      <c r="Z16" s="57">
        <v>1</v>
      </c>
    </row>
    <row r="17" spans="2:34">
      <c r="B17" s="14">
        <v>3016</v>
      </c>
      <c r="C17" s="57" t="s">
        <v>239</v>
      </c>
      <c r="D17" s="57">
        <v>4</v>
      </c>
      <c r="E17" s="57" t="str">
        <f t="shared" si="0"/>
        <v>鞋子</v>
      </c>
      <c r="F17" s="57" t="str">
        <f t="shared" si="1"/>
        <v>速度</v>
      </c>
      <c r="G17" s="57">
        <f t="shared" si="2"/>
        <v>5</v>
      </c>
      <c r="H17" s="57" t="str">
        <f t="shared" si="3"/>
        <v>绿色</v>
      </c>
      <c r="I17" s="57" t="str">
        <f t="shared" si="4"/>
        <v>绿色速度</v>
      </c>
      <c r="J17" s="57">
        <f t="shared" si="5"/>
        <v>24</v>
      </c>
      <c r="K17" s="57">
        <f t="shared" si="6"/>
        <v>28</v>
      </c>
      <c r="L17" s="58" t="str">
        <f t="shared" si="7"/>
        <v>5#24</v>
      </c>
      <c r="M17" s="58" t="str">
        <f t="shared" si="8"/>
        <v>5#28</v>
      </c>
      <c r="N17" s="57" t="str">
        <f t="shared" si="9"/>
        <v>绿色鞋子</v>
      </c>
      <c r="O17" s="57" t="e">
        <f>VLOOKUP(N17,[1]Sheet1!A:B,2,0)</f>
        <v>#N/A</v>
      </c>
      <c r="Y17" s="57" t="s">
        <v>220</v>
      </c>
      <c r="Z17" s="57">
        <v>2</v>
      </c>
    </row>
    <row r="18" spans="2:34">
      <c r="B18" s="14">
        <v>3017</v>
      </c>
      <c r="C18" s="57" t="s">
        <v>240</v>
      </c>
      <c r="D18" s="57">
        <v>3</v>
      </c>
      <c r="E18" s="57" t="str">
        <f t="shared" si="0"/>
        <v>头饰</v>
      </c>
      <c r="F18" s="57" t="str">
        <f t="shared" si="1"/>
        <v>生命</v>
      </c>
      <c r="G18" s="57">
        <f t="shared" si="2"/>
        <v>1</v>
      </c>
      <c r="H18" s="57" t="str">
        <f t="shared" si="3"/>
        <v>绿色</v>
      </c>
      <c r="I18" s="57" t="str">
        <f t="shared" si="4"/>
        <v>绿色生命</v>
      </c>
      <c r="J18" s="57">
        <f t="shared" si="5"/>
        <v>460</v>
      </c>
      <c r="K18" s="57">
        <f t="shared" si="6"/>
        <v>767</v>
      </c>
      <c r="L18" s="58" t="str">
        <f t="shared" si="7"/>
        <v>1#460</v>
      </c>
      <c r="M18" s="58" t="str">
        <f t="shared" si="8"/>
        <v>1#767</v>
      </c>
      <c r="N18" s="57" t="str">
        <f t="shared" si="9"/>
        <v>绿色头饰</v>
      </c>
      <c r="O18" s="57" t="e">
        <f>VLOOKUP(N18,[1]Sheet1!A:B,2,0)</f>
        <v>#N/A</v>
      </c>
      <c r="P18" s="59" t="s">
        <v>241</v>
      </c>
      <c r="Q18" s="59"/>
      <c r="R18" s="59"/>
      <c r="S18" s="59"/>
      <c r="T18" s="59" t="s">
        <v>242</v>
      </c>
      <c r="U18" s="59"/>
      <c r="V18" s="59"/>
      <c r="Y18" s="57" t="s">
        <v>226</v>
      </c>
      <c r="Z18" s="57">
        <v>3</v>
      </c>
    </row>
    <row r="19" spans="2:34">
      <c r="B19" s="14">
        <v>3018</v>
      </c>
      <c r="C19" s="57" t="s">
        <v>243</v>
      </c>
      <c r="D19" s="57">
        <v>3</v>
      </c>
      <c r="E19" s="57" t="str">
        <f t="shared" si="0"/>
        <v>头饰</v>
      </c>
      <c r="F19" s="57" t="str">
        <f t="shared" si="1"/>
        <v>生命</v>
      </c>
      <c r="G19" s="57">
        <f t="shared" si="2"/>
        <v>1</v>
      </c>
      <c r="H19" s="57" t="str">
        <f t="shared" si="3"/>
        <v>绿色</v>
      </c>
      <c r="I19" s="57" t="str">
        <f t="shared" si="4"/>
        <v>绿色生命</v>
      </c>
      <c r="J19" s="57">
        <f t="shared" si="5"/>
        <v>460</v>
      </c>
      <c r="K19" s="57">
        <f t="shared" si="6"/>
        <v>767</v>
      </c>
      <c r="L19" s="58" t="str">
        <f t="shared" si="7"/>
        <v>1#460</v>
      </c>
      <c r="M19" s="58" t="str">
        <f t="shared" si="8"/>
        <v>1#767</v>
      </c>
      <c r="N19" s="57" t="str">
        <f t="shared" si="9"/>
        <v>绿色头饰</v>
      </c>
      <c r="O19" s="57" t="e">
        <f>VLOOKUP(N19,[1]Sheet1!A:B,2,0)</f>
        <v>#N/A</v>
      </c>
      <c r="P19" s="59"/>
      <c r="Q19" s="59" t="s">
        <v>229</v>
      </c>
      <c r="R19" s="59">
        <v>15</v>
      </c>
      <c r="S19" s="59"/>
      <c r="T19" s="59"/>
      <c r="U19" s="59" t="s">
        <v>229</v>
      </c>
      <c r="V19" s="59">
        <v>15</v>
      </c>
      <c r="Y19" s="57" t="s">
        <v>223</v>
      </c>
      <c r="Z19" s="57">
        <v>4</v>
      </c>
    </row>
    <row r="20" spans="2:34">
      <c r="B20" s="14">
        <v>3101</v>
      </c>
      <c r="C20" s="57" t="s">
        <v>244</v>
      </c>
      <c r="D20" s="57">
        <v>1</v>
      </c>
      <c r="E20" s="57" t="str">
        <f t="shared" si="0"/>
        <v>武器</v>
      </c>
      <c r="F20" s="57" t="str">
        <f t="shared" si="1"/>
        <v>攻击</v>
      </c>
      <c r="G20" s="57">
        <f t="shared" si="2"/>
        <v>2</v>
      </c>
      <c r="H20" s="57" t="str">
        <f t="shared" si="3"/>
        <v>蓝色</v>
      </c>
      <c r="I20" s="57" t="str">
        <f t="shared" si="4"/>
        <v>蓝色攻击</v>
      </c>
      <c r="J20" s="57">
        <f t="shared" si="5"/>
        <v>56</v>
      </c>
      <c r="K20" s="57">
        <f t="shared" si="6"/>
        <v>93</v>
      </c>
      <c r="L20" s="58" t="str">
        <f t="shared" si="7"/>
        <v>2#56</v>
      </c>
      <c r="M20" s="58" t="str">
        <f t="shared" si="8"/>
        <v>2#93</v>
      </c>
      <c r="N20" s="57" t="str">
        <f t="shared" si="9"/>
        <v>蓝色武器</v>
      </c>
      <c r="O20" s="57">
        <f>VLOOKUP(N20,[1]Sheet1!A:B,2,0)</f>
        <v>1</v>
      </c>
      <c r="P20" s="59"/>
      <c r="Q20" s="59" t="s">
        <v>245</v>
      </c>
      <c r="R20" s="59">
        <v>50</v>
      </c>
      <c r="S20" s="59"/>
      <c r="T20" s="59"/>
      <c r="U20" s="59" t="s">
        <v>245</v>
      </c>
      <c r="V20" s="59">
        <v>50</v>
      </c>
      <c r="Y20" s="57" t="s">
        <v>229</v>
      </c>
      <c r="Z20" s="57">
        <v>5</v>
      </c>
      <c r="AE20" s="57" t="s">
        <v>246</v>
      </c>
      <c r="AF20" s="57" t="s">
        <v>247</v>
      </c>
      <c r="AG20" s="57" t="s">
        <v>248</v>
      </c>
    </row>
    <row r="21" spans="2:34">
      <c r="B21" s="14">
        <v>3102</v>
      </c>
      <c r="C21" s="57" t="s">
        <v>249</v>
      </c>
      <c r="D21" s="57">
        <v>1</v>
      </c>
      <c r="E21" s="57" t="str">
        <f t="shared" si="0"/>
        <v>武器</v>
      </c>
      <c r="F21" s="57" t="str">
        <f t="shared" si="1"/>
        <v>攻击</v>
      </c>
      <c r="G21" s="57">
        <f t="shared" si="2"/>
        <v>2</v>
      </c>
      <c r="H21" s="57" t="str">
        <f t="shared" si="3"/>
        <v>蓝色</v>
      </c>
      <c r="I21" s="57" t="str">
        <f t="shared" si="4"/>
        <v>蓝色攻击</v>
      </c>
      <c r="J21" s="57">
        <f t="shared" si="5"/>
        <v>56</v>
      </c>
      <c r="K21" s="57">
        <f t="shared" si="6"/>
        <v>93</v>
      </c>
      <c r="L21" s="58" t="str">
        <f t="shared" si="7"/>
        <v>2#56</v>
      </c>
      <c r="M21" s="58" t="str">
        <f t="shared" si="8"/>
        <v>2#93</v>
      </c>
      <c r="N21" s="57" t="str">
        <f t="shared" si="9"/>
        <v>蓝色武器</v>
      </c>
      <c r="O21" s="57">
        <f>VLOOKUP(N21,[1]Sheet1!A:B,2,0)</f>
        <v>1</v>
      </c>
      <c r="P21" s="59"/>
      <c r="Q21" s="59" t="s">
        <v>250</v>
      </c>
      <c r="R21" s="59">
        <v>50</v>
      </c>
      <c r="S21" s="59"/>
      <c r="T21" s="59"/>
      <c r="U21" s="59" t="s">
        <v>250</v>
      </c>
      <c r="V21" s="59">
        <v>50</v>
      </c>
      <c r="Y21" s="57" t="s">
        <v>251</v>
      </c>
      <c r="Z21" s="57">
        <v>51</v>
      </c>
      <c r="AD21" s="57" t="s">
        <v>252</v>
      </c>
      <c r="AE21" s="57">
        <f>AE11*$AE$3</f>
        <v>836.72727272727116</v>
      </c>
      <c r="AF21" s="57">
        <f>AE11*$AD$3</f>
        <v>1394.5454545454518</v>
      </c>
      <c r="AG21" s="57">
        <f>INT(AE21/4/8)</f>
        <v>26</v>
      </c>
      <c r="AH21" s="57">
        <f>INT(AF21/4/8)</f>
        <v>43</v>
      </c>
    </row>
    <row r="22" spans="2:34">
      <c r="B22" s="14">
        <v>3103</v>
      </c>
      <c r="C22" s="57" t="s">
        <v>253</v>
      </c>
      <c r="D22" s="57">
        <v>1</v>
      </c>
      <c r="E22" s="57" t="str">
        <f t="shared" si="0"/>
        <v>武器</v>
      </c>
      <c r="F22" s="57" t="str">
        <f t="shared" si="1"/>
        <v>攻击</v>
      </c>
      <c r="G22" s="57">
        <f t="shared" si="2"/>
        <v>2</v>
      </c>
      <c r="H22" s="57" t="str">
        <f t="shared" si="3"/>
        <v>蓝色</v>
      </c>
      <c r="I22" s="57" t="str">
        <f t="shared" si="4"/>
        <v>蓝色攻击</v>
      </c>
      <c r="J22" s="57">
        <f t="shared" si="5"/>
        <v>56</v>
      </c>
      <c r="K22" s="57">
        <f t="shared" si="6"/>
        <v>93</v>
      </c>
      <c r="L22" s="58" t="str">
        <f t="shared" si="7"/>
        <v>2#56</v>
      </c>
      <c r="M22" s="58" t="str">
        <f t="shared" si="8"/>
        <v>2#93</v>
      </c>
      <c r="N22" s="57" t="str">
        <f t="shared" si="9"/>
        <v>蓝色武器</v>
      </c>
      <c r="O22" s="57">
        <f>VLOOKUP(N22,[1]Sheet1!A:B,2,0)</f>
        <v>1</v>
      </c>
      <c r="P22" s="59"/>
      <c r="Q22" s="59"/>
      <c r="R22" s="59"/>
      <c r="S22" s="59"/>
      <c r="T22" s="59"/>
      <c r="U22" s="59" t="s">
        <v>254</v>
      </c>
      <c r="V22" s="59">
        <v>57</v>
      </c>
      <c r="Y22" s="57" t="s">
        <v>255</v>
      </c>
      <c r="Z22" s="57">
        <v>52</v>
      </c>
      <c r="AD22" s="57" t="s">
        <v>256</v>
      </c>
      <c r="AE22" s="57">
        <f t="shared" ref="AE22:AE24" si="12">AE12*$AE$3</f>
        <v>69.727272727272592</v>
      </c>
      <c r="AF22" s="57">
        <f t="shared" ref="AF22:AF24" si="13">AE12*$AD$3</f>
        <v>116.21212121212099</v>
      </c>
      <c r="AG22" s="57">
        <f t="shared" ref="AG22:AG25" si="14">INT(AE22/4/8)</f>
        <v>2</v>
      </c>
      <c r="AH22" s="57">
        <f t="shared" ref="AH22:AH25" si="15">INT(AF22/4/8)</f>
        <v>3</v>
      </c>
    </row>
    <row r="23" spans="2:34">
      <c r="B23" s="14">
        <v>3104</v>
      </c>
      <c r="C23" s="57" t="s">
        <v>257</v>
      </c>
      <c r="D23" s="57">
        <v>1</v>
      </c>
      <c r="E23" s="57" t="str">
        <f t="shared" si="0"/>
        <v>武器</v>
      </c>
      <c r="F23" s="57" t="str">
        <f t="shared" si="1"/>
        <v>攻击</v>
      </c>
      <c r="G23" s="57">
        <f t="shared" si="2"/>
        <v>2</v>
      </c>
      <c r="H23" s="57" t="str">
        <f t="shared" si="3"/>
        <v>蓝色</v>
      </c>
      <c r="I23" s="57" t="str">
        <f t="shared" si="4"/>
        <v>蓝色攻击</v>
      </c>
      <c r="J23" s="57">
        <f t="shared" si="5"/>
        <v>56</v>
      </c>
      <c r="K23" s="57">
        <f t="shared" si="6"/>
        <v>93</v>
      </c>
      <c r="L23" s="58" t="str">
        <f t="shared" si="7"/>
        <v>2#56</v>
      </c>
      <c r="M23" s="58" t="str">
        <f t="shared" si="8"/>
        <v>2#93</v>
      </c>
      <c r="N23" s="57" t="str">
        <f t="shared" si="9"/>
        <v>蓝色武器</v>
      </c>
      <c r="O23" s="57">
        <f>VLOOKUP(N23,[1]Sheet1!A:B,2,0)</f>
        <v>1</v>
      </c>
      <c r="P23" s="59" t="s">
        <v>258</v>
      </c>
      <c r="Q23" s="59"/>
      <c r="R23" s="59"/>
      <c r="S23" s="59"/>
      <c r="T23" s="59"/>
      <c r="U23" s="59" t="s">
        <v>259</v>
      </c>
      <c r="V23" s="59">
        <v>22</v>
      </c>
      <c r="Y23" s="57" t="s">
        <v>250</v>
      </c>
      <c r="Z23" s="57">
        <v>53</v>
      </c>
      <c r="AD23" s="57" t="s">
        <v>260</v>
      </c>
      <c r="AE23" s="57">
        <f t="shared" si="12"/>
        <v>69.727272727272592</v>
      </c>
      <c r="AF23" s="57">
        <f t="shared" si="13"/>
        <v>116.21212121212099</v>
      </c>
      <c r="AG23" s="57">
        <f t="shared" si="14"/>
        <v>2</v>
      </c>
      <c r="AH23" s="57">
        <f t="shared" si="15"/>
        <v>3</v>
      </c>
    </row>
    <row r="24" spans="2:34">
      <c r="B24" s="14">
        <v>3105</v>
      </c>
      <c r="C24" s="57" t="s">
        <v>261</v>
      </c>
      <c r="D24" s="57">
        <v>1</v>
      </c>
      <c r="E24" s="57" t="str">
        <f t="shared" si="0"/>
        <v>武器</v>
      </c>
      <c r="F24" s="57" t="str">
        <f t="shared" si="1"/>
        <v>攻击</v>
      </c>
      <c r="G24" s="57">
        <f t="shared" si="2"/>
        <v>2</v>
      </c>
      <c r="H24" s="57" t="str">
        <f t="shared" si="3"/>
        <v>蓝色</v>
      </c>
      <c r="I24" s="57" t="str">
        <f t="shared" si="4"/>
        <v>蓝色攻击</v>
      </c>
      <c r="J24" s="57">
        <f t="shared" si="5"/>
        <v>56</v>
      </c>
      <c r="K24" s="57">
        <f t="shared" si="6"/>
        <v>93</v>
      </c>
      <c r="L24" s="58" t="str">
        <f t="shared" si="7"/>
        <v>2#56</v>
      </c>
      <c r="M24" s="58" t="str">
        <f t="shared" si="8"/>
        <v>2#93</v>
      </c>
      <c r="N24" s="57" t="str">
        <f t="shared" si="9"/>
        <v>蓝色武器</v>
      </c>
      <c r="O24" s="57">
        <f>VLOOKUP(N24,[1]Sheet1!A:B,2,0)</f>
        <v>1</v>
      </c>
      <c r="P24" s="59"/>
      <c r="Q24" s="59" t="s">
        <v>233</v>
      </c>
      <c r="R24" s="59">
        <v>21</v>
      </c>
      <c r="S24" s="59"/>
      <c r="T24" s="59" t="s">
        <v>262</v>
      </c>
      <c r="U24" s="59"/>
      <c r="V24" s="59"/>
      <c r="Y24" s="57" t="s">
        <v>245</v>
      </c>
      <c r="Z24" s="57">
        <v>54</v>
      </c>
      <c r="AD24" s="57" t="s">
        <v>263</v>
      </c>
      <c r="AE24" s="57">
        <f t="shared" si="12"/>
        <v>69.727272727272592</v>
      </c>
      <c r="AF24" s="57">
        <f t="shared" si="13"/>
        <v>116.21212121212099</v>
      </c>
      <c r="AG24" s="57">
        <f t="shared" si="14"/>
        <v>2</v>
      </c>
      <c r="AH24" s="57">
        <f t="shared" si="15"/>
        <v>3</v>
      </c>
    </row>
    <row r="25" spans="2:34">
      <c r="B25" s="14">
        <v>3106</v>
      </c>
      <c r="C25" s="57" t="s">
        <v>264</v>
      </c>
      <c r="D25" s="57">
        <v>1</v>
      </c>
      <c r="E25" s="57" t="str">
        <f t="shared" si="0"/>
        <v>武器</v>
      </c>
      <c r="F25" s="57" t="str">
        <f t="shared" si="1"/>
        <v>攻击</v>
      </c>
      <c r="G25" s="57">
        <f t="shared" si="2"/>
        <v>2</v>
      </c>
      <c r="H25" s="57" t="str">
        <f t="shared" si="3"/>
        <v>蓝色</v>
      </c>
      <c r="I25" s="57" t="str">
        <f t="shared" si="4"/>
        <v>蓝色攻击</v>
      </c>
      <c r="J25" s="57">
        <f t="shared" si="5"/>
        <v>56</v>
      </c>
      <c r="K25" s="57">
        <f t="shared" si="6"/>
        <v>93</v>
      </c>
      <c r="L25" s="58" t="str">
        <f t="shared" si="7"/>
        <v>2#56</v>
      </c>
      <c r="M25" s="58" t="str">
        <f t="shared" si="8"/>
        <v>2#93</v>
      </c>
      <c r="N25" s="57" t="str">
        <f t="shared" si="9"/>
        <v>蓝色武器</v>
      </c>
      <c r="O25" s="57">
        <f>VLOOKUP(N25,[1]Sheet1!A:B,2,0)</f>
        <v>1</v>
      </c>
      <c r="P25" s="59"/>
      <c r="Q25" s="59" t="s">
        <v>220</v>
      </c>
      <c r="R25" s="59">
        <v>21</v>
      </c>
      <c r="S25" s="59"/>
      <c r="T25" s="59"/>
      <c r="U25" s="59" t="s">
        <v>233</v>
      </c>
      <c r="V25" s="59">
        <v>21</v>
      </c>
      <c r="Y25" s="57" t="s">
        <v>259</v>
      </c>
      <c r="Z25" s="57">
        <v>55</v>
      </c>
      <c r="AD25" s="57" t="s">
        <v>265</v>
      </c>
      <c r="AE25" s="57">
        <f>AE15*AG3</f>
        <v>37.4</v>
      </c>
      <c r="AF25" s="57">
        <f>AE15*AF3</f>
        <v>44</v>
      </c>
      <c r="AG25" s="57">
        <f t="shared" si="14"/>
        <v>1</v>
      </c>
      <c r="AH25" s="57">
        <f t="shared" si="15"/>
        <v>1</v>
      </c>
    </row>
    <row r="26" spans="2:34">
      <c r="B26" s="14">
        <v>3107</v>
      </c>
      <c r="C26" s="57" t="s">
        <v>266</v>
      </c>
      <c r="D26" s="57">
        <v>1</v>
      </c>
      <c r="E26" s="57" t="str">
        <f t="shared" si="0"/>
        <v>武器</v>
      </c>
      <c r="F26" s="57" t="str">
        <f t="shared" si="1"/>
        <v>攻击</v>
      </c>
      <c r="G26" s="57">
        <f t="shared" si="2"/>
        <v>2</v>
      </c>
      <c r="H26" s="57" t="str">
        <f t="shared" si="3"/>
        <v>蓝色</v>
      </c>
      <c r="I26" s="57" t="str">
        <f t="shared" si="4"/>
        <v>蓝色攻击</v>
      </c>
      <c r="J26" s="57">
        <f t="shared" si="5"/>
        <v>56</v>
      </c>
      <c r="K26" s="57">
        <f t="shared" si="6"/>
        <v>93</v>
      </c>
      <c r="L26" s="58" t="str">
        <f t="shared" si="7"/>
        <v>2#56</v>
      </c>
      <c r="M26" s="58" t="str">
        <f t="shared" si="8"/>
        <v>2#93</v>
      </c>
      <c r="N26" s="57" t="str">
        <f t="shared" si="9"/>
        <v>蓝色武器</v>
      </c>
      <c r="O26" s="57">
        <f>VLOOKUP(N26,[1]Sheet1!A:B,2,0)</f>
        <v>1</v>
      </c>
      <c r="P26" s="59"/>
      <c r="Q26" s="59" t="s">
        <v>250</v>
      </c>
      <c r="R26" s="59">
        <v>50</v>
      </c>
      <c r="S26" s="59"/>
      <c r="T26" s="59"/>
      <c r="U26" s="59" t="s">
        <v>220</v>
      </c>
      <c r="V26" s="59">
        <v>21</v>
      </c>
      <c r="Y26" s="57" t="s">
        <v>254</v>
      </c>
      <c r="Z26" s="57">
        <v>56</v>
      </c>
      <c r="AD26" s="57" t="s">
        <v>267</v>
      </c>
      <c r="AE26" s="57">
        <f>AE11*$AE$4</f>
        <v>1120.3636363636333</v>
      </c>
      <c r="AF26" s="57">
        <f>$AD$4*AE11</f>
        <v>1867.2727272727222</v>
      </c>
    </row>
    <row r="27" spans="2:34">
      <c r="B27" s="14">
        <v>3108</v>
      </c>
      <c r="C27" s="57" t="s">
        <v>268</v>
      </c>
      <c r="D27" s="57">
        <v>1</v>
      </c>
      <c r="E27" s="57" t="str">
        <f t="shared" si="0"/>
        <v>武器</v>
      </c>
      <c r="F27" s="57" t="str">
        <f t="shared" si="1"/>
        <v>攻击</v>
      </c>
      <c r="G27" s="57">
        <f t="shared" si="2"/>
        <v>2</v>
      </c>
      <c r="H27" s="57" t="str">
        <f t="shared" si="3"/>
        <v>蓝色</v>
      </c>
      <c r="I27" s="57" t="str">
        <f t="shared" si="4"/>
        <v>蓝色攻击</v>
      </c>
      <c r="J27" s="57">
        <f t="shared" si="5"/>
        <v>56</v>
      </c>
      <c r="K27" s="57">
        <f t="shared" si="6"/>
        <v>93</v>
      </c>
      <c r="L27" s="58" t="str">
        <f t="shared" si="7"/>
        <v>2#56</v>
      </c>
      <c r="M27" s="58" t="str">
        <f t="shared" si="8"/>
        <v>2#93</v>
      </c>
      <c r="N27" s="57" t="str">
        <f t="shared" si="9"/>
        <v>蓝色武器</v>
      </c>
      <c r="O27" s="57">
        <f>VLOOKUP(N27,[1]Sheet1!A:B,2,0)</f>
        <v>1</v>
      </c>
      <c r="P27" s="59"/>
      <c r="Q27" s="59" t="s">
        <v>245</v>
      </c>
      <c r="R27" s="59">
        <v>50</v>
      </c>
      <c r="S27" s="59"/>
      <c r="T27" s="59"/>
      <c r="U27" s="59" t="s">
        <v>250</v>
      </c>
      <c r="V27" s="59">
        <v>50</v>
      </c>
      <c r="Y27" s="57" t="s">
        <v>269</v>
      </c>
      <c r="Z27" s="57">
        <v>57</v>
      </c>
      <c r="AD27" s="57" t="s">
        <v>270</v>
      </c>
      <c r="AE27" s="57">
        <f t="shared" ref="AE27:AE29" si="16">AE12*$AE$4</f>
        <v>93.363636363636118</v>
      </c>
      <c r="AF27" s="57">
        <f t="shared" ref="AF27:AF29" si="17">$AD$4*AE12</f>
        <v>155.6060606060602</v>
      </c>
    </row>
    <row r="28" spans="2:34">
      <c r="B28" s="14">
        <v>3109</v>
      </c>
      <c r="C28" s="57" t="s">
        <v>271</v>
      </c>
      <c r="D28" s="57">
        <v>1</v>
      </c>
      <c r="E28" s="57" t="str">
        <f t="shared" si="0"/>
        <v>武器</v>
      </c>
      <c r="F28" s="57" t="str">
        <f t="shared" si="1"/>
        <v>攻击</v>
      </c>
      <c r="G28" s="57">
        <f t="shared" si="2"/>
        <v>2</v>
      </c>
      <c r="H28" s="57" t="str">
        <f t="shared" si="3"/>
        <v>蓝色</v>
      </c>
      <c r="I28" s="57" t="str">
        <f t="shared" si="4"/>
        <v>蓝色攻击</v>
      </c>
      <c r="J28" s="57">
        <f t="shared" si="5"/>
        <v>56</v>
      </c>
      <c r="K28" s="57">
        <f t="shared" si="6"/>
        <v>93</v>
      </c>
      <c r="L28" s="58" t="str">
        <f t="shared" si="7"/>
        <v>2#56</v>
      </c>
      <c r="M28" s="58" t="str">
        <f t="shared" si="8"/>
        <v>2#93</v>
      </c>
      <c r="N28" s="57" t="str">
        <f t="shared" si="9"/>
        <v>蓝色武器</v>
      </c>
      <c r="O28" s="57">
        <f>VLOOKUP(N28,[1]Sheet1!A:B,2,0)</f>
        <v>1</v>
      </c>
      <c r="P28" s="59"/>
      <c r="Q28" s="59"/>
      <c r="R28" s="59"/>
      <c r="S28" s="59"/>
      <c r="T28" s="59"/>
      <c r="U28" s="59" t="s">
        <v>245</v>
      </c>
      <c r="V28" s="59">
        <v>50</v>
      </c>
      <c r="Y28" s="57" t="s">
        <v>272</v>
      </c>
      <c r="Z28" s="57">
        <v>101</v>
      </c>
      <c r="AD28" s="57" t="s">
        <v>273</v>
      </c>
      <c r="AE28" s="57">
        <f t="shared" si="16"/>
        <v>93.363636363636118</v>
      </c>
      <c r="AF28" s="57">
        <f t="shared" si="17"/>
        <v>155.6060606060602</v>
      </c>
    </row>
    <row r="29" spans="2:34">
      <c r="B29" s="14">
        <v>3110</v>
      </c>
      <c r="C29" s="57" t="s">
        <v>274</v>
      </c>
      <c r="D29" s="57">
        <v>1</v>
      </c>
      <c r="E29" s="57" t="str">
        <f t="shared" si="0"/>
        <v>武器</v>
      </c>
      <c r="F29" s="57" t="str">
        <f t="shared" si="1"/>
        <v>攻击</v>
      </c>
      <c r="G29" s="57">
        <f t="shared" si="2"/>
        <v>2</v>
      </c>
      <c r="H29" s="57" t="str">
        <f t="shared" si="3"/>
        <v>蓝色</v>
      </c>
      <c r="I29" s="57" t="str">
        <f t="shared" si="4"/>
        <v>蓝色攻击</v>
      </c>
      <c r="J29" s="57">
        <f t="shared" si="5"/>
        <v>56</v>
      </c>
      <c r="K29" s="57">
        <f t="shared" si="6"/>
        <v>93</v>
      </c>
      <c r="L29" s="58" t="str">
        <f t="shared" si="7"/>
        <v>2#56</v>
      </c>
      <c r="M29" s="58" t="str">
        <f t="shared" si="8"/>
        <v>2#93</v>
      </c>
      <c r="N29" s="57" t="str">
        <f t="shared" si="9"/>
        <v>蓝色武器</v>
      </c>
      <c r="O29" s="57">
        <f>VLOOKUP(N29,[1]Sheet1!A:B,2,0)</f>
        <v>1</v>
      </c>
      <c r="P29" s="59" t="s">
        <v>275</v>
      </c>
      <c r="Q29" s="59"/>
      <c r="R29" s="59"/>
      <c r="S29" s="59"/>
      <c r="T29" s="59"/>
      <c r="U29" s="59"/>
      <c r="V29" s="59"/>
      <c r="Y29" s="57" t="s">
        <v>276</v>
      </c>
      <c r="Z29" s="57">
        <v>102</v>
      </c>
      <c r="AD29" s="57" t="s">
        <v>277</v>
      </c>
      <c r="AE29" s="57">
        <f t="shared" si="16"/>
        <v>93.363636363636118</v>
      </c>
      <c r="AF29" s="57">
        <f t="shared" si="17"/>
        <v>155.6060606060602</v>
      </c>
    </row>
    <row r="30" spans="2:34">
      <c r="B30" s="14">
        <v>3111</v>
      </c>
      <c r="C30" s="57" t="s">
        <v>278</v>
      </c>
      <c r="D30" s="57">
        <v>2</v>
      </c>
      <c r="E30" s="57" t="str">
        <f t="shared" si="0"/>
        <v>板甲</v>
      </c>
      <c r="F30" s="57" t="str">
        <f t="shared" si="1"/>
        <v>护甲</v>
      </c>
      <c r="G30" s="57">
        <f t="shared" si="2"/>
        <v>3</v>
      </c>
      <c r="H30" s="57" t="str">
        <f t="shared" si="3"/>
        <v>蓝色</v>
      </c>
      <c r="I30" s="57" t="str">
        <f t="shared" si="4"/>
        <v>蓝色护甲</v>
      </c>
      <c r="J30" s="57">
        <f t="shared" si="5"/>
        <v>58</v>
      </c>
      <c r="K30" s="57">
        <f t="shared" si="6"/>
        <v>96</v>
      </c>
      <c r="L30" s="58" t="str">
        <f t="shared" si="7"/>
        <v>3#58</v>
      </c>
      <c r="M30" s="58" t="str">
        <f t="shared" si="8"/>
        <v>3#96</v>
      </c>
      <c r="N30" s="57" t="str">
        <f t="shared" si="9"/>
        <v>蓝色铠甲</v>
      </c>
      <c r="O30" s="57">
        <f>VLOOKUP(N30,[1]Sheet1!A:B,2,0)</f>
        <v>2</v>
      </c>
      <c r="P30" s="59"/>
      <c r="Q30" s="59" t="s">
        <v>233</v>
      </c>
      <c r="R30" s="59">
        <v>24</v>
      </c>
      <c r="S30" s="59"/>
      <c r="T30" s="59" t="s">
        <v>279</v>
      </c>
      <c r="U30" s="59"/>
      <c r="V30" s="59"/>
      <c r="Y30" s="57" t="s">
        <v>280</v>
      </c>
      <c r="Z30" s="57">
        <v>103</v>
      </c>
      <c r="AD30" s="57" t="s">
        <v>281</v>
      </c>
      <c r="AE30" s="57">
        <f>AE15*AG4</f>
        <v>74.8</v>
      </c>
      <c r="AF30" s="57">
        <f>AE15*AF4</f>
        <v>88</v>
      </c>
    </row>
    <row r="31" spans="2:34">
      <c r="B31" s="14">
        <v>3112</v>
      </c>
      <c r="C31" s="57" t="s">
        <v>282</v>
      </c>
      <c r="D31" s="57">
        <v>2</v>
      </c>
      <c r="E31" s="57" t="str">
        <f t="shared" si="0"/>
        <v>板甲</v>
      </c>
      <c r="F31" s="57" t="str">
        <f t="shared" si="1"/>
        <v>护甲</v>
      </c>
      <c r="G31" s="57">
        <f t="shared" si="2"/>
        <v>3</v>
      </c>
      <c r="H31" s="57" t="str">
        <f t="shared" si="3"/>
        <v>蓝色</v>
      </c>
      <c r="I31" s="57" t="str">
        <f t="shared" si="4"/>
        <v>蓝色护甲</v>
      </c>
      <c r="J31" s="57">
        <f t="shared" si="5"/>
        <v>58</v>
      </c>
      <c r="K31" s="57">
        <f t="shared" si="6"/>
        <v>96</v>
      </c>
      <c r="L31" s="58" t="str">
        <f t="shared" si="7"/>
        <v>3#58</v>
      </c>
      <c r="M31" s="58" t="str">
        <f t="shared" si="8"/>
        <v>3#96</v>
      </c>
      <c r="N31" s="57" t="str">
        <f t="shared" si="9"/>
        <v>蓝色铠甲</v>
      </c>
      <c r="O31" s="57">
        <f>VLOOKUP(N31,[1]Sheet1!A:B,2,0)</f>
        <v>2</v>
      </c>
      <c r="P31" s="59"/>
      <c r="Q31" s="59" t="s">
        <v>220</v>
      </c>
      <c r="R31" s="59">
        <v>19</v>
      </c>
      <c r="S31" s="59"/>
      <c r="T31" s="59"/>
      <c r="U31" s="59" t="s">
        <v>233</v>
      </c>
      <c r="V31" s="59">
        <v>24</v>
      </c>
      <c r="Y31" s="57" t="s">
        <v>283</v>
      </c>
      <c r="Z31" s="57">
        <v>104</v>
      </c>
      <c r="AD31" s="57" t="s">
        <v>284</v>
      </c>
      <c r="AE31" s="57">
        <f>$AE$5*AE11</f>
        <v>1440</v>
      </c>
      <c r="AF31" s="57">
        <f>AE11*$AD$5</f>
        <v>2400</v>
      </c>
    </row>
    <row r="32" spans="2:34">
      <c r="B32" s="14">
        <v>3113</v>
      </c>
      <c r="C32" s="57" t="s">
        <v>285</v>
      </c>
      <c r="D32" s="57">
        <v>2</v>
      </c>
      <c r="E32" s="57" t="str">
        <f t="shared" si="0"/>
        <v>布甲</v>
      </c>
      <c r="F32" s="57" t="str">
        <f t="shared" si="1"/>
        <v>魔抗</v>
      </c>
      <c r="G32" s="57">
        <f t="shared" si="2"/>
        <v>4</v>
      </c>
      <c r="H32" s="57" t="str">
        <f t="shared" si="3"/>
        <v>蓝色</v>
      </c>
      <c r="I32" s="57" t="str">
        <f t="shared" si="4"/>
        <v>蓝色魔抗</v>
      </c>
      <c r="J32" s="57">
        <f t="shared" si="5"/>
        <v>54</v>
      </c>
      <c r="K32" s="57">
        <f t="shared" si="6"/>
        <v>90</v>
      </c>
      <c r="L32" s="58" t="str">
        <f t="shared" si="7"/>
        <v>4#54</v>
      </c>
      <c r="M32" s="58" t="str">
        <f t="shared" si="8"/>
        <v>4#90</v>
      </c>
      <c r="N32" s="57" t="str">
        <f t="shared" si="9"/>
        <v>蓝色铠甲</v>
      </c>
      <c r="O32" s="57">
        <f>VLOOKUP(N32,[1]Sheet1!A:B,2,0)</f>
        <v>2</v>
      </c>
      <c r="P32" s="59"/>
      <c r="Q32" s="59" t="s">
        <v>226</v>
      </c>
      <c r="R32" s="59">
        <v>10</v>
      </c>
      <c r="S32" s="59"/>
      <c r="T32" s="59"/>
      <c r="U32" s="59" t="s">
        <v>220</v>
      </c>
      <c r="V32" s="59">
        <v>19</v>
      </c>
      <c r="Y32" s="57" t="s">
        <v>286</v>
      </c>
      <c r="Z32" s="57">
        <v>105</v>
      </c>
      <c r="AD32" s="57" t="s">
        <v>287</v>
      </c>
      <c r="AE32" s="57">
        <f t="shared" ref="AE32:AE34" si="18">$AE$5*AE12</f>
        <v>120</v>
      </c>
      <c r="AF32" s="57">
        <f t="shared" ref="AF32:AF34" si="19">AE12*$AD$5</f>
        <v>200</v>
      </c>
    </row>
    <row r="33" spans="2:32">
      <c r="B33" s="14">
        <v>3114</v>
      </c>
      <c r="C33" s="57" t="s">
        <v>288</v>
      </c>
      <c r="D33" s="57">
        <v>2</v>
      </c>
      <c r="E33" s="57" t="str">
        <f t="shared" si="0"/>
        <v>布甲</v>
      </c>
      <c r="F33" s="57" t="str">
        <f t="shared" si="1"/>
        <v>魔抗</v>
      </c>
      <c r="G33" s="57">
        <f t="shared" si="2"/>
        <v>4</v>
      </c>
      <c r="H33" s="57" t="str">
        <f t="shared" si="3"/>
        <v>蓝色</v>
      </c>
      <c r="I33" s="57" t="str">
        <f t="shared" si="4"/>
        <v>蓝色魔抗</v>
      </c>
      <c r="J33" s="57">
        <f t="shared" si="5"/>
        <v>54</v>
      </c>
      <c r="K33" s="57">
        <f t="shared" si="6"/>
        <v>90</v>
      </c>
      <c r="L33" s="58" t="str">
        <f t="shared" si="7"/>
        <v>4#54</v>
      </c>
      <c r="M33" s="58" t="str">
        <f t="shared" si="8"/>
        <v>4#90</v>
      </c>
      <c r="N33" s="57" t="str">
        <f t="shared" si="9"/>
        <v>蓝色铠甲</v>
      </c>
      <c r="O33" s="57">
        <f>VLOOKUP(N33,[1]Sheet1!A:B,2,0)</f>
        <v>2</v>
      </c>
      <c r="P33" s="59"/>
      <c r="Q33" s="59" t="s">
        <v>223</v>
      </c>
      <c r="R33" s="59">
        <v>13</v>
      </c>
      <c r="S33" s="59"/>
      <c r="T33" s="59"/>
      <c r="U33" s="59" t="s">
        <v>226</v>
      </c>
      <c r="V33" s="59">
        <v>10</v>
      </c>
      <c r="Y33" s="57" t="s">
        <v>289</v>
      </c>
      <c r="Z33" s="57">
        <v>106</v>
      </c>
      <c r="AD33" s="57" t="s">
        <v>290</v>
      </c>
      <c r="AE33" s="57">
        <f t="shared" si="18"/>
        <v>120</v>
      </c>
      <c r="AF33" s="57">
        <f t="shared" si="19"/>
        <v>200</v>
      </c>
    </row>
    <row r="34" spans="2:32">
      <c r="B34" s="14">
        <v>3115</v>
      </c>
      <c r="C34" s="57" t="s">
        <v>291</v>
      </c>
      <c r="D34" s="57">
        <v>4</v>
      </c>
      <c r="E34" s="57" t="str">
        <f t="shared" si="0"/>
        <v>鞋子</v>
      </c>
      <c r="F34" s="57" t="str">
        <f t="shared" si="1"/>
        <v>速度</v>
      </c>
      <c r="G34" s="57">
        <f t="shared" si="2"/>
        <v>5</v>
      </c>
      <c r="H34" s="57" t="str">
        <f t="shared" si="3"/>
        <v>蓝色</v>
      </c>
      <c r="I34" s="57" t="str">
        <f t="shared" si="4"/>
        <v>蓝色速度</v>
      </c>
      <c r="J34" s="57">
        <f t="shared" si="5"/>
        <v>48</v>
      </c>
      <c r="K34" s="57">
        <f t="shared" si="6"/>
        <v>56</v>
      </c>
      <c r="L34" s="58" t="str">
        <f t="shared" si="7"/>
        <v>5#48</v>
      </c>
      <c r="M34" s="58" t="str">
        <f t="shared" si="8"/>
        <v>5#56</v>
      </c>
      <c r="N34" s="57" t="str">
        <f t="shared" si="9"/>
        <v>蓝色鞋子</v>
      </c>
      <c r="O34" s="57">
        <f>VLOOKUP(N34,[1]Sheet1!A:B,2,0)</f>
        <v>3</v>
      </c>
      <c r="P34" s="59"/>
      <c r="Q34" s="59"/>
      <c r="R34" s="59"/>
      <c r="S34" s="59"/>
      <c r="T34" s="59"/>
      <c r="U34" s="59" t="s">
        <v>223</v>
      </c>
      <c r="V34" s="59">
        <v>13</v>
      </c>
      <c r="Y34" s="57" t="s">
        <v>292</v>
      </c>
      <c r="Z34" s="57">
        <v>107</v>
      </c>
      <c r="AD34" s="57" t="s">
        <v>293</v>
      </c>
      <c r="AE34" s="57">
        <f t="shared" si="18"/>
        <v>120</v>
      </c>
      <c r="AF34" s="57">
        <f t="shared" si="19"/>
        <v>200</v>
      </c>
    </row>
    <row r="35" spans="2:32">
      <c r="B35" s="14">
        <v>3116</v>
      </c>
      <c r="C35" s="57" t="s">
        <v>294</v>
      </c>
      <c r="D35" s="57">
        <v>4</v>
      </c>
      <c r="E35" s="57" t="str">
        <f t="shared" si="0"/>
        <v>鞋子</v>
      </c>
      <c r="F35" s="57" t="str">
        <f t="shared" si="1"/>
        <v>速度</v>
      </c>
      <c r="G35" s="57">
        <f t="shared" si="2"/>
        <v>5</v>
      </c>
      <c r="H35" s="57" t="str">
        <f t="shared" si="3"/>
        <v>蓝色</v>
      </c>
      <c r="I35" s="57" t="str">
        <f t="shared" si="4"/>
        <v>蓝色速度</v>
      </c>
      <c r="J35" s="57">
        <f t="shared" si="5"/>
        <v>48</v>
      </c>
      <c r="K35" s="57">
        <f t="shared" si="6"/>
        <v>56</v>
      </c>
      <c r="L35" s="58" t="str">
        <f t="shared" si="7"/>
        <v>5#48</v>
      </c>
      <c r="M35" s="58" t="str">
        <f t="shared" si="8"/>
        <v>5#56</v>
      </c>
      <c r="N35" s="57" t="str">
        <f t="shared" si="9"/>
        <v>蓝色鞋子</v>
      </c>
      <c r="O35" s="57">
        <f>VLOOKUP(N35,[1]Sheet1!A:B,2,0)</f>
        <v>3</v>
      </c>
      <c r="P35" s="59" t="s">
        <v>295</v>
      </c>
      <c r="Q35" s="59"/>
      <c r="R35" s="59"/>
      <c r="S35" s="59"/>
      <c r="T35" s="59"/>
      <c r="U35" s="59" t="s">
        <v>259</v>
      </c>
      <c r="V35" s="59">
        <v>23</v>
      </c>
      <c r="Y35" s="57" t="s">
        <v>296</v>
      </c>
      <c r="Z35" s="57">
        <v>108</v>
      </c>
      <c r="AD35" s="57" t="s">
        <v>297</v>
      </c>
      <c r="AE35" s="57">
        <f>AE15*AG5</f>
        <v>112.19999999999999</v>
      </c>
      <c r="AF35" s="57">
        <f>AF5*AE15</f>
        <v>132</v>
      </c>
    </row>
    <row r="36" spans="2:32">
      <c r="B36" s="14">
        <v>3117</v>
      </c>
      <c r="C36" s="57" t="s">
        <v>298</v>
      </c>
      <c r="D36" s="57">
        <v>3</v>
      </c>
      <c r="E36" s="57" t="str">
        <f t="shared" si="0"/>
        <v>头饰</v>
      </c>
      <c r="F36" s="57" t="str">
        <f t="shared" si="1"/>
        <v>生命</v>
      </c>
      <c r="G36" s="57">
        <f t="shared" si="2"/>
        <v>1</v>
      </c>
      <c r="H36" s="57" t="str">
        <f t="shared" si="3"/>
        <v>蓝色</v>
      </c>
      <c r="I36" s="57" t="str">
        <f t="shared" si="4"/>
        <v>蓝色生命</v>
      </c>
      <c r="J36" s="57">
        <f t="shared" si="5"/>
        <v>616</v>
      </c>
      <c r="K36" s="57">
        <f t="shared" si="6"/>
        <v>1027</v>
      </c>
      <c r="L36" s="58" t="str">
        <f t="shared" si="7"/>
        <v>1#616</v>
      </c>
      <c r="M36" s="58" t="str">
        <f t="shared" si="8"/>
        <v>1#1027</v>
      </c>
      <c r="N36" s="57" t="str">
        <f t="shared" si="9"/>
        <v>蓝色头饰</v>
      </c>
      <c r="O36" s="57">
        <f>VLOOKUP(N36,[1]Sheet1!A:B,2,0)</f>
        <v>4</v>
      </c>
      <c r="P36" s="59"/>
      <c r="Q36" s="59" t="s">
        <v>226</v>
      </c>
      <c r="R36" s="59">
        <v>28</v>
      </c>
      <c r="S36" s="59"/>
      <c r="T36" s="59"/>
      <c r="U36" s="59" t="s">
        <v>254</v>
      </c>
      <c r="V36" s="59">
        <v>17</v>
      </c>
      <c r="Y36" s="57" t="s">
        <v>299</v>
      </c>
      <c r="Z36" s="57">
        <v>109</v>
      </c>
      <c r="AD36" s="57" t="s">
        <v>300</v>
      </c>
      <c r="AE36" s="57">
        <f>$AE$6*AE11</f>
        <v>7658.1818181818207</v>
      </c>
      <c r="AF36" s="57">
        <f>$AD$6*AE11</f>
        <v>12763.636363636368</v>
      </c>
    </row>
    <row r="37" spans="2:32">
      <c r="B37" s="14">
        <v>3118</v>
      </c>
      <c r="C37" s="57" t="s">
        <v>301</v>
      </c>
      <c r="D37" s="57">
        <v>3</v>
      </c>
      <c r="E37" s="57" t="str">
        <f t="shared" si="0"/>
        <v>头饰</v>
      </c>
      <c r="F37" s="57" t="str">
        <f t="shared" si="1"/>
        <v>生命</v>
      </c>
      <c r="G37" s="57">
        <f t="shared" si="2"/>
        <v>1</v>
      </c>
      <c r="H37" s="57" t="str">
        <f t="shared" si="3"/>
        <v>蓝色</v>
      </c>
      <c r="I37" s="57" t="str">
        <f t="shared" si="4"/>
        <v>蓝色生命</v>
      </c>
      <c r="J37" s="57">
        <f t="shared" si="5"/>
        <v>616</v>
      </c>
      <c r="K37" s="57">
        <f t="shared" si="6"/>
        <v>1027</v>
      </c>
      <c r="L37" s="58" t="str">
        <f t="shared" si="7"/>
        <v>1#616</v>
      </c>
      <c r="M37" s="58" t="str">
        <f t="shared" si="8"/>
        <v>1#1027</v>
      </c>
      <c r="N37" s="57" t="str">
        <f t="shared" si="9"/>
        <v>蓝色头饰</v>
      </c>
      <c r="O37" s="57">
        <f>VLOOKUP(N37,[1]Sheet1!A:B,2,0)</f>
        <v>4</v>
      </c>
      <c r="P37" s="59"/>
      <c r="Q37" s="59" t="s">
        <v>223</v>
      </c>
      <c r="R37" s="59">
        <v>29</v>
      </c>
      <c r="S37" s="59"/>
      <c r="T37" s="59"/>
      <c r="U37" s="59"/>
      <c r="V37" s="59"/>
      <c r="Y37" s="57" t="s">
        <v>302</v>
      </c>
      <c r="Z37" s="57">
        <v>110</v>
      </c>
      <c r="AD37" s="57" t="s">
        <v>303</v>
      </c>
      <c r="AE37" s="57">
        <f t="shared" ref="AE37:AE39" si="20">$AE$6*AE12</f>
        <v>638.18181818181836</v>
      </c>
      <c r="AF37" s="57">
        <f t="shared" ref="AF37:AF39" si="21">$AD$6*AE12</f>
        <v>1063.636363636364</v>
      </c>
    </row>
    <row r="38" spans="2:32">
      <c r="B38" s="14">
        <v>3201</v>
      </c>
      <c r="C38" s="57" t="s">
        <v>304</v>
      </c>
      <c r="D38" s="57">
        <v>1</v>
      </c>
      <c r="E38" s="57" t="str">
        <f t="shared" si="0"/>
        <v>武器</v>
      </c>
      <c r="F38" s="57" t="str">
        <f t="shared" si="1"/>
        <v>攻击</v>
      </c>
      <c r="G38" s="57">
        <f t="shared" si="2"/>
        <v>2</v>
      </c>
      <c r="H38" s="57" t="str">
        <f t="shared" si="3"/>
        <v>紫色</v>
      </c>
      <c r="I38" s="57" t="str">
        <f t="shared" si="4"/>
        <v>紫色攻击</v>
      </c>
      <c r="J38" s="57">
        <f t="shared" si="5"/>
        <v>72</v>
      </c>
      <c r="K38" s="57">
        <f t="shared" si="6"/>
        <v>120</v>
      </c>
      <c r="L38" s="58" t="str">
        <f t="shared" si="7"/>
        <v>2#72</v>
      </c>
      <c r="M38" s="58" t="str">
        <f t="shared" si="8"/>
        <v>2#120</v>
      </c>
      <c r="N38" s="57" t="str">
        <f t="shared" si="9"/>
        <v>紫色武器</v>
      </c>
      <c r="O38" s="57">
        <f>VLOOKUP(N38,[1]Sheet1!A:B,2,0)</f>
        <v>5</v>
      </c>
      <c r="P38" s="59"/>
      <c r="Q38" s="59" t="s">
        <v>229</v>
      </c>
      <c r="R38" s="59">
        <v>21</v>
      </c>
      <c r="S38" s="59"/>
      <c r="T38" s="59" t="s">
        <v>305</v>
      </c>
      <c r="U38" s="59"/>
      <c r="V38" s="59"/>
      <c r="Y38" s="57" t="s">
        <v>306</v>
      </c>
      <c r="Z38" s="57">
        <v>111</v>
      </c>
      <c r="AD38" s="57" t="s">
        <v>307</v>
      </c>
      <c r="AE38" s="57">
        <f t="shared" si="20"/>
        <v>638.18181818181836</v>
      </c>
      <c r="AF38" s="57">
        <f t="shared" si="21"/>
        <v>1063.636363636364</v>
      </c>
    </row>
    <row r="39" spans="2:32">
      <c r="B39" s="14">
        <v>3202</v>
      </c>
      <c r="C39" s="57" t="s">
        <v>308</v>
      </c>
      <c r="D39" s="57">
        <v>1</v>
      </c>
      <c r="E39" s="57" t="str">
        <f t="shared" si="0"/>
        <v>武器</v>
      </c>
      <c r="F39" s="57" t="str">
        <f t="shared" si="1"/>
        <v>攻击</v>
      </c>
      <c r="G39" s="57">
        <f t="shared" si="2"/>
        <v>2</v>
      </c>
      <c r="H39" s="57" t="str">
        <f t="shared" si="3"/>
        <v>紫色</v>
      </c>
      <c r="I39" s="57" t="str">
        <f t="shared" si="4"/>
        <v>紫色攻击</v>
      </c>
      <c r="J39" s="57">
        <f t="shared" si="5"/>
        <v>72</v>
      </c>
      <c r="K39" s="57">
        <f t="shared" si="6"/>
        <v>120</v>
      </c>
      <c r="L39" s="58" t="str">
        <f t="shared" si="7"/>
        <v>2#72</v>
      </c>
      <c r="M39" s="58" t="str">
        <f t="shared" si="8"/>
        <v>2#120</v>
      </c>
      <c r="N39" s="57" t="str">
        <f t="shared" si="9"/>
        <v>紫色武器</v>
      </c>
      <c r="O39" s="57">
        <f>VLOOKUP(N39,[1]Sheet1!A:B,2,0)</f>
        <v>5</v>
      </c>
      <c r="P39" s="59"/>
      <c r="Q39" s="59"/>
      <c r="R39" s="59"/>
      <c r="S39" s="59"/>
      <c r="T39" s="59"/>
      <c r="U39" s="59" t="s">
        <v>226</v>
      </c>
      <c r="V39" s="59">
        <v>28</v>
      </c>
      <c r="Y39" s="57" t="s">
        <v>309</v>
      </c>
      <c r="Z39" s="57">
        <v>112</v>
      </c>
      <c r="AD39" s="57" t="s">
        <v>310</v>
      </c>
      <c r="AE39" s="57">
        <f t="shared" si="20"/>
        <v>638.18181818181836</v>
      </c>
      <c r="AF39" s="57">
        <f t="shared" si="21"/>
        <v>1063.636363636364</v>
      </c>
    </row>
    <row r="40" spans="2:32">
      <c r="B40" s="14">
        <v>3203</v>
      </c>
      <c r="C40" s="57" t="s">
        <v>311</v>
      </c>
      <c r="D40" s="57">
        <v>1</v>
      </c>
      <c r="E40" s="57" t="str">
        <f t="shared" si="0"/>
        <v>武器</v>
      </c>
      <c r="F40" s="57" t="str">
        <f t="shared" si="1"/>
        <v>攻击</v>
      </c>
      <c r="G40" s="57">
        <f t="shared" si="2"/>
        <v>2</v>
      </c>
      <c r="H40" s="57" t="str">
        <f t="shared" si="3"/>
        <v>紫色</v>
      </c>
      <c r="I40" s="57" t="str">
        <f t="shared" si="4"/>
        <v>紫色攻击</v>
      </c>
      <c r="J40" s="57">
        <f t="shared" si="5"/>
        <v>72</v>
      </c>
      <c r="K40" s="57">
        <f t="shared" si="6"/>
        <v>120</v>
      </c>
      <c r="L40" s="58" t="str">
        <f t="shared" si="7"/>
        <v>2#72</v>
      </c>
      <c r="M40" s="58" t="str">
        <f t="shared" si="8"/>
        <v>2#120</v>
      </c>
      <c r="N40" s="57" t="str">
        <f t="shared" si="9"/>
        <v>紫色武器</v>
      </c>
      <c r="O40" s="57">
        <f>VLOOKUP(N40,[1]Sheet1!A:B,2,0)</f>
        <v>5</v>
      </c>
      <c r="P40" s="59"/>
      <c r="Q40" s="59"/>
      <c r="R40" s="59"/>
      <c r="S40" s="59"/>
      <c r="T40" s="59"/>
      <c r="U40" s="59" t="s">
        <v>223</v>
      </c>
      <c r="V40" s="59">
        <v>29</v>
      </c>
      <c r="AD40" s="57" t="s">
        <v>312</v>
      </c>
      <c r="AE40" s="57">
        <f>AE15*AG6</f>
        <v>149.6</v>
      </c>
      <c r="AF40" s="57">
        <f>AE15</f>
        <v>176</v>
      </c>
    </row>
    <row r="41" spans="2:32">
      <c r="B41" s="14">
        <v>3204</v>
      </c>
      <c r="C41" s="57" t="s">
        <v>313</v>
      </c>
      <c r="D41" s="57">
        <v>1</v>
      </c>
      <c r="E41" s="57" t="str">
        <f t="shared" si="0"/>
        <v>武器</v>
      </c>
      <c r="F41" s="57" t="str">
        <f t="shared" si="1"/>
        <v>攻击</v>
      </c>
      <c r="G41" s="57">
        <f t="shared" si="2"/>
        <v>2</v>
      </c>
      <c r="H41" s="57" t="str">
        <f t="shared" si="3"/>
        <v>紫色</v>
      </c>
      <c r="I41" s="57" t="str">
        <f t="shared" si="4"/>
        <v>紫色攻击</v>
      </c>
      <c r="J41" s="57">
        <f t="shared" si="5"/>
        <v>72</v>
      </c>
      <c r="K41" s="57">
        <f t="shared" si="6"/>
        <v>120</v>
      </c>
      <c r="L41" s="58" t="str">
        <f t="shared" si="7"/>
        <v>2#72</v>
      </c>
      <c r="M41" s="58" t="str">
        <f t="shared" si="8"/>
        <v>2#120</v>
      </c>
      <c r="N41" s="57" t="str">
        <f t="shared" si="9"/>
        <v>紫色武器</v>
      </c>
      <c r="O41" s="57">
        <f>VLOOKUP(N41,[1]Sheet1!A:B,2,0)</f>
        <v>5</v>
      </c>
      <c r="P41" s="59"/>
      <c r="Q41" s="59"/>
      <c r="R41" s="59"/>
      <c r="S41" s="59"/>
      <c r="T41" s="59"/>
      <c r="U41" s="59" t="s">
        <v>229</v>
      </c>
      <c r="V41" s="59">
        <v>21</v>
      </c>
    </row>
    <row r="42" spans="2:32">
      <c r="B42" s="14">
        <v>3205</v>
      </c>
      <c r="C42" s="57" t="s">
        <v>314</v>
      </c>
      <c r="D42" s="57">
        <v>1</v>
      </c>
      <c r="E42" s="57" t="str">
        <f t="shared" si="0"/>
        <v>武器</v>
      </c>
      <c r="F42" s="57" t="str">
        <f t="shared" si="1"/>
        <v>攻击</v>
      </c>
      <c r="G42" s="57">
        <f t="shared" si="2"/>
        <v>2</v>
      </c>
      <c r="H42" s="57" t="str">
        <f t="shared" si="3"/>
        <v>紫色</v>
      </c>
      <c r="I42" s="57" t="str">
        <f t="shared" si="4"/>
        <v>紫色攻击</v>
      </c>
      <c r="J42" s="57">
        <f t="shared" si="5"/>
        <v>72</v>
      </c>
      <c r="K42" s="57">
        <f t="shared" si="6"/>
        <v>120</v>
      </c>
      <c r="L42" s="58" t="str">
        <f t="shared" si="7"/>
        <v>2#72</v>
      </c>
      <c r="M42" s="58" t="str">
        <f t="shared" si="8"/>
        <v>2#120</v>
      </c>
      <c r="N42" s="57" t="str">
        <f t="shared" si="9"/>
        <v>紫色武器</v>
      </c>
      <c r="O42" s="57">
        <f>VLOOKUP(N42,[1]Sheet1!A:B,2,0)</f>
        <v>5</v>
      </c>
      <c r="P42" s="59"/>
      <c r="Q42" s="59"/>
      <c r="R42" s="59"/>
      <c r="S42" s="59"/>
      <c r="T42" s="59"/>
      <c r="U42" s="59" t="s">
        <v>254</v>
      </c>
      <c r="V42" s="59">
        <v>26</v>
      </c>
    </row>
    <row r="43" spans="2:32">
      <c r="B43" s="14">
        <v>3206</v>
      </c>
      <c r="C43" s="57" t="s">
        <v>315</v>
      </c>
      <c r="D43" s="57">
        <v>1</v>
      </c>
      <c r="E43" s="57" t="str">
        <f t="shared" si="0"/>
        <v>武器</v>
      </c>
      <c r="F43" s="57" t="str">
        <f t="shared" si="1"/>
        <v>攻击</v>
      </c>
      <c r="G43" s="57">
        <f t="shared" si="2"/>
        <v>2</v>
      </c>
      <c r="H43" s="57" t="str">
        <f t="shared" si="3"/>
        <v>紫色</v>
      </c>
      <c r="I43" s="57" t="str">
        <f t="shared" si="4"/>
        <v>紫色攻击</v>
      </c>
      <c r="J43" s="57">
        <f t="shared" si="5"/>
        <v>72</v>
      </c>
      <c r="K43" s="57">
        <f t="shared" si="6"/>
        <v>120</v>
      </c>
      <c r="L43" s="58" t="str">
        <f t="shared" si="7"/>
        <v>2#72</v>
      </c>
      <c r="M43" s="58" t="str">
        <f t="shared" si="8"/>
        <v>2#120</v>
      </c>
      <c r="N43" s="57" t="str">
        <f t="shared" si="9"/>
        <v>紫色武器</v>
      </c>
      <c r="O43" s="57">
        <f>VLOOKUP(N43,[1]Sheet1!A:B,2,0)</f>
        <v>5</v>
      </c>
      <c r="P43" s="59"/>
      <c r="Q43" s="59"/>
      <c r="R43" s="59"/>
      <c r="S43" s="59"/>
      <c r="T43" s="59"/>
      <c r="U43" s="59"/>
      <c r="V43" s="59"/>
    </row>
    <row r="44" spans="2:32">
      <c r="B44" s="14">
        <v>3207</v>
      </c>
      <c r="C44" s="57" t="s">
        <v>316</v>
      </c>
      <c r="D44" s="57">
        <v>1</v>
      </c>
      <c r="E44" s="57" t="str">
        <f t="shared" si="0"/>
        <v>武器</v>
      </c>
      <c r="F44" s="57" t="str">
        <f t="shared" si="1"/>
        <v>攻击</v>
      </c>
      <c r="G44" s="57">
        <f t="shared" si="2"/>
        <v>2</v>
      </c>
      <c r="H44" s="57" t="str">
        <f t="shared" si="3"/>
        <v>紫色</v>
      </c>
      <c r="I44" s="57" t="str">
        <f t="shared" si="4"/>
        <v>紫色攻击</v>
      </c>
      <c r="J44" s="57">
        <f t="shared" si="5"/>
        <v>72</v>
      </c>
      <c r="K44" s="57">
        <f t="shared" si="6"/>
        <v>120</v>
      </c>
      <c r="L44" s="58" t="str">
        <f t="shared" si="7"/>
        <v>2#72</v>
      </c>
      <c r="M44" s="58" t="str">
        <f t="shared" si="8"/>
        <v>2#120</v>
      </c>
      <c r="N44" s="57" t="str">
        <f t="shared" si="9"/>
        <v>紫色武器</v>
      </c>
      <c r="O44" s="57">
        <f>VLOOKUP(N44,[1]Sheet1!A:B,2,0)</f>
        <v>5</v>
      </c>
    </row>
    <row r="45" spans="2:32">
      <c r="B45" s="14">
        <v>3208</v>
      </c>
      <c r="C45" s="57" t="s">
        <v>317</v>
      </c>
      <c r="D45" s="57">
        <v>1</v>
      </c>
      <c r="E45" s="57" t="str">
        <f t="shared" si="0"/>
        <v>武器</v>
      </c>
      <c r="F45" s="57" t="str">
        <f t="shared" si="1"/>
        <v>攻击</v>
      </c>
      <c r="G45" s="57">
        <f t="shared" si="2"/>
        <v>2</v>
      </c>
      <c r="H45" s="57" t="str">
        <f t="shared" si="3"/>
        <v>紫色</v>
      </c>
      <c r="I45" s="57" t="str">
        <f t="shared" si="4"/>
        <v>紫色攻击</v>
      </c>
      <c r="J45" s="57">
        <f t="shared" si="5"/>
        <v>72</v>
      </c>
      <c r="K45" s="57">
        <f t="shared" si="6"/>
        <v>120</v>
      </c>
      <c r="L45" s="58" t="str">
        <f t="shared" si="7"/>
        <v>2#72</v>
      </c>
      <c r="M45" s="58" t="str">
        <f t="shared" si="8"/>
        <v>2#120</v>
      </c>
      <c r="N45" s="57" t="str">
        <f t="shared" si="9"/>
        <v>紫色武器</v>
      </c>
      <c r="O45" s="57">
        <f>VLOOKUP(N45,[1]Sheet1!A:B,2,0)</f>
        <v>5</v>
      </c>
      <c r="P45" s="60" t="s">
        <v>318</v>
      </c>
      <c r="Q45" s="60"/>
      <c r="R45" s="60"/>
      <c r="S45" s="60"/>
      <c r="T45" s="60"/>
      <c r="U45" s="60"/>
    </row>
    <row r="46" spans="2:32">
      <c r="B46" s="14">
        <v>3209</v>
      </c>
      <c r="C46" s="57" t="s">
        <v>319</v>
      </c>
      <c r="D46" s="57">
        <v>1</v>
      </c>
      <c r="E46" s="57" t="str">
        <f t="shared" si="0"/>
        <v>武器</v>
      </c>
      <c r="F46" s="57" t="str">
        <f t="shared" si="1"/>
        <v>攻击</v>
      </c>
      <c r="G46" s="57">
        <f t="shared" si="2"/>
        <v>2</v>
      </c>
      <c r="H46" s="57" t="str">
        <f t="shared" si="3"/>
        <v>紫色</v>
      </c>
      <c r="I46" s="57" t="str">
        <f t="shared" si="4"/>
        <v>紫色攻击</v>
      </c>
      <c r="J46" s="57">
        <f t="shared" si="5"/>
        <v>72</v>
      </c>
      <c r="K46" s="57">
        <f t="shared" si="6"/>
        <v>120</v>
      </c>
      <c r="L46" s="58" t="str">
        <f t="shared" si="7"/>
        <v>2#72</v>
      </c>
      <c r="M46" s="58" t="str">
        <f t="shared" si="8"/>
        <v>2#120</v>
      </c>
      <c r="N46" s="57" t="str">
        <f t="shared" si="9"/>
        <v>紫色武器</v>
      </c>
      <c r="O46" s="57">
        <f>VLOOKUP(N46,[1]Sheet1!A:B,2,0)</f>
        <v>5</v>
      </c>
      <c r="P46" s="60"/>
      <c r="Q46" s="60" t="s">
        <v>229</v>
      </c>
      <c r="R46" s="60">
        <v>15</v>
      </c>
      <c r="S46" s="60"/>
      <c r="T46" s="60"/>
      <c r="U46" s="60"/>
    </row>
    <row r="47" spans="2:32">
      <c r="B47" s="14">
        <v>3210</v>
      </c>
      <c r="C47" s="57" t="s">
        <v>320</v>
      </c>
      <c r="D47" s="57">
        <v>1</v>
      </c>
      <c r="E47" s="57" t="str">
        <f t="shared" si="0"/>
        <v>武器</v>
      </c>
      <c r="F47" s="57" t="str">
        <f t="shared" si="1"/>
        <v>攻击</v>
      </c>
      <c r="G47" s="57">
        <f t="shared" si="2"/>
        <v>2</v>
      </c>
      <c r="H47" s="57" t="str">
        <f t="shared" si="3"/>
        <v>紫色</v>
      </c>
      <c r="I47" s="57" t="str">
        <f t="shared" si="4"/>
        <v>紫色攻击</v>
      </c>
      <c r="J47" s="57">
        <f t="shared" si="5"/>
        <v>72</v>
      </c>
      <c r="K47" s="57">
        <f t="shared" si="6"/>
        <v>120</v>
      </c>
      <c r="L47" s="58" t="str">
        <f t="shared" si="7"/>
        <v>2#72</v>
      </c>
      <c r="M47" s="58" t="str">
        <f t="shared" si="8"/>
        <v>2#120</v>
      </c>
      <c r="N47" s="57" t="str">
        <f t="shared" si="9"/>
        <v>紫色武器</v>
      </c>
      <c r="O47" s="57">
        <f>VLOOKUP(N47,[1]Sheet1!A:B,2,0)</f>
        <v>5</v>
      </c>
      <c r="P47" s="60"/>
      <c r="Q47" s="60" t="s">
        <v>245</v>
      </c>
      <c r="R47" s="60">
        <v>50</v>
      </c>
      <c r="S47" s="60"/>
      <c r="T47" s="60"/>
      <c r="U47" s="60"/>
    </row>
    <row r="48" spans="2:32">
      <c r="B48" s="14">
        <v>3211</v>
      </c>
      <c r="C48" s="57" t="s">
        <v>321</v>
      </c>
      <c r="D48" s="57">
        <v>2</v>
      </c>
      <c r="E48" s="57" t="str">
        <f t="shared" si="0"/>
        <v>板甲</v>
      </c>
      <c r="F48" s="57" t="str">
        <f t="shared" si="1"/>
        <v>护甲</v>
      </c>
      <c r="G48" s="57">
        <f t="shared" si="2"/>
        <v>3</v>
      </c>
      <c r="H48" s="57" t="str">
        <f t="shared" si="3"/>
        <v>紫色</v>
      </c>
      <c r="I48" s="57" t="str">
        <f t="shared" si="4"/>
        <v>紫色护甲</v>
      </c>
      <c r="J48" s="57">
        <f t="shared" si="5"/>
        <v>74</v>
      </c>
      <c r="K48" s="57">
        <f t="shared" si="6"/>
        <v>124</v>
      </c>
      <c r="L48" s="58" t="str">
        <f t="shared" si="7"/>
        <v>3#74</v>
      </c>
      <c r="M48" s="58" t="str">
        <f t="shared" si="8"/>
        <v>3#124</v>
      </c>
      <c r="N48" s="57" t="str">
        <f t="shared" si="9"/>
        <v>紫色铠甲</v>
      </c>
      <c r="O48" s="57">
        <f>VLOOKUP(N48,[1]Sheet1!A:B,2,0)</f>
        <v>6</v>
      </c>
      <c r="P48" s="60"/>
      <c r="Q48" s="60" t="s">
        <v>250</v>
      </c>
      <c r="R48" s="60">
        <v>50</v>
      </c>
      <c r="S48" s="60"/>
      <c r="T48" s="60"/>
      <c r="U48" s="60"/>
    </row>
    <row r="49" spans="2:21">
      <c r="B49" s="14">
        <v>3212</v>
      </c>
      <c r="C49" s="57" t="s">
        <v>322</v>
      </c>
      <c r="D49" s="57">
        <v>2</v>
      </c>
      <c r="E49" s="57" t="str">
        <f t="shared" si="0"/>
        <v>板甲</v>
      </c>
      <c r="F49" s="57" t="str">
        <f t="shared" si="1"/>
        <v>护甲</v>
      </c>
      <c r="G49" s="57">
        <f t="shared" si="2"/>
        <v>3</v>
      </c>
      <c r="H49" s="57" t="str">
        <f t="shared" si="3"/>
        <v>紫色</v>
      </c>
      <c r="I49" s="57" t="str">
        <f t="shared" si="4"/>
        <v>紫色护甲</v>
      </c>
      <c r="J49" s="57">
        <f t="shared" si="5"/>
        <v>74</v>
      </c>
      <c r="K49" s="57">
        <f t="shared" si="6"/>
        <v>124</v>
      </c>
      <c r="L49" s="58" t="str">
        <f t="shared" si="7"/>
        <v>3#74</v>
      </c>
      <c r="M49" s="58" t="str">
        <f t="shared" si="8"/>
        <v>3#124</v>
      </c>
      <c r="N49" s="57" t="str">
        <f t="shared" si="9"/>
        <v>紫色铠甲</v>
      </c>
      <c r="O49" s="57">
        <f>VLOOKUP(N49,[1]Sheet1!A:B,2,0)</f>
        <v>6</v>
      </c>
      <c r="P49" s="60"/>
      <c r="Q49" s="60" t="s">
        <v>254</v>
      </c>
      <c r="R49" s="60">
        <v>57</v>
      </c>
      <c r="S49" s="60"/>
      <c r="T49" s="60"/>
      <c r="U49" s="60"/>
    </row>
    <row r="50" spans="2:21">
      <c r="B50" s="14">
        <v>3213</v>
      </c>
      <c r="C50" s="57" t="s">
        <v>323</v>
      </c>
      <c r="D50" s="57">
        <v>2</v>
      </c>
      <c r="E50" s="57" t="str">
        <f t="shared" si="0"/>
        <v>布甲</v>
      </c>
      <c r="F50" s="57" t="str">
        <f t="shared" si="1"/>
        <v>魔抗</v>
      </c>
      <c r="G50" s="57">
        <f t="shared" si="2"/>
        <v>4</v>
      </c>
      <c r="H50" s="57" t="str">
        <f t="shared" si="3"/>
        <v>紫色</v>
      </c>
      <c r="I50" s="57" t="str">
        <f t="shared" si="4"/>
        <v>紫色魔抗</v>
      </c>
      <c r="J50" s="57">
        <f t="shared" si="5"/>
        <v>70</v>
      </c>
      <c r="K50" s="57">
        <f t="shared" si="6"/>
        <v>116</v>
      </c>
      <c r="L50" s="58" t="str">
        <f t="shared" si="7"/>
        <v>4#70</v>
      </c>
      <c r="M50" s="58" t="str">
        <f t="shared" si="8"/>
        <v>4#116</v>
      </c>
      <c r="N50" s="57" t="str">
        <f t="shared" si="9"/>
        <v>紫色铠甲</v>
      </c>
      <c r="O50" s="57">
        <f>VLOOKUP(N50,[1]Sheet1!A:B,2,0)</f>
        <v>6</v>
      </c>
      <c r="P50" s="60"/>
      <c r="Q50" s="60" t="s">
        <v>259</v>
      </c>
      <c r="R50" s="60">
        <v>22</v>
      </c>
      <c r="S50" s="60"/>
      <c r="T50" s="60"/>
      <c r="U50" s="60"/>
    </row>
    <row r="51" spans="2:21">
      <c r="B51" s="14">
        <v>3214</v>
      </c>
      <c r="C51" s="57" t="s">
        <v>324</v>
      </c>
      <c r="D51" s="57">
        <v>2</v>
      </c>
      <c r="E51" s="57" t="str">
        <f t="shared" si="0"/>
        <v>布甲</v>
      </c>
      <c r="F51" s="57" t="str">
        <f t="shared" si="1"/>
        <v>魔抗</v>
      </c>
      <c r="G51" s="57">
        <f t="shared" si="2"/>
        <v>4</v>
      </c>
      <c r="H51" s="57" t="str">
        <f t="shared" si="3"/>
        <v>紫色</v>
      </c>
      <c r="I51" s="57" t="str">
        <f t="shared" si="4"/>
        <v>紫色魔抗</v>
      </c>
      <c r="J51" s="57">
        <f t="shared" si="5"/>
        <v>70</v>
      </c>
      <c r="K51" s="57">
        <f t="shared" si="6"/>
        <v>116</v>
      </c>
      <c r="L51" s="58" t="str">
        <f t="shared" si="7"/>
        <v>4#70</v>
      </c>
      <c r="M51" s="58" t="str">
        <f t="shared" si="8"/>
        <v>4#116</v>
      </c>
      <c r="N51" s="57" t="str">
        <f t="shared" si="9"/>
        <v>紫色铠甲</v>
      </c>
      <c r="O51" s="57">
        <f>VLOOKUP(N51,[1]Sheet1!A:B,2,0)</f>
        <v>6</v>
      </c>
      <c r="P51" s="60"/>
      <c r="Q51" s="60" t="s">
        <v>272</v>
      </c>
      <c r="R51" s="60">
        <v>15</v>
      </c>
      <c r="S51" s="60"/>
      <c r="T51" s="60"/>
      <c r="U51" s="60"/>
    </row>
    <row r="52" spans="2:21">
      <c r="B52" s="14">
        <v>3215</v>
      </c>
      <c r="C52" s="57" t="s">
        <v>325</v>
      </c>
      <c r="D52" s="57">
        <v>4</v>
      </c>
      <c r="E52" s="57" t="str">
        <f t="shared" si="0"/>
        <v>鞋子</v>
      </c>
      <c r="F52" s="57" t="str">
        <f t="shared" si="1"/>
        <v>速度</v>
      </c>
      <c r="G52" s="57">
        <f t="shared" si="2"/>
        <v>5</v>
      </c>
      <c r="H52" s="57" t="str">
        <f t="shared" si="3"/>
        <v>紫色</v>
      </c>
      <c r="I52" s="57" t="str">
        <f t="shared" si="4"/>
        <v>紫色速度</v>
      </c>
      <c r="J52" s="57">
        <f t="shared" si="5"/>
        <v>72</v>
      </c>
      <c r="K52" s="57">
        <f t="shared" si="6"/>
        <v>84</v>
      </c>
      <c r="L52" s="58" t="str">
        <f t="shared" si="7"/>
        <v>5#72</v>
      </c>
      <c r="M52" s="58" t="str">
        <f t="shared" si="8"/>
        <v>5#84</v>
      </c>
      <c r="N52" s="57" t="str">
        <f t="shared" si="9"/>
        <v>紫色鞋子</v>
      </c>
      <c r="O52" s="57">
        <f>VLOOKUP(N52,[1]Sheet1!A:B,2,0)</f>
        <v>7</v>
      </c>
      <c r="P52" s="60"/>
      <c r="Q52" s="60" t="s">
        <v>276</v>
      </c>
      <c r="R52" s="60">
        <v>15</v>
      </c>
      <c r="S52" s="60"/>
      <c r="T52" s="60"/>
      <c r="U52" s="60"/>
    </row>
    <row r="53" spans="2:21">
      <c r="B53" s="14">
        <v>3216</v>
      </c>
      <c r="C53" s="57" t="s">
        <v>326</v>
      </c>
      <c r="D53" s="57">
        <v>4</v>
      </c>
      <c r="E53" s="57" t="str">
        <f t="shared" si="0"/>
        <v>鞋子</v>
      </c>
      <c r="F53" s="57" t="str">
        <f t="shared" si="1"/>
        <v>速度</v>
      </c>
      <c r="G53" s="57">
        <f t="shared" si="2"/>
        <v>5</v>
      </c>
      <c r="H53" s="57" t="str">
        <f t="shared" si="3"/>
        <v>紫色</v>
      </c>
      <c r="I53" s="57" t="str">
        <f t="shared" si="4"/>
        <v>紫色速度</v>
      </c>
      <c r="J53" s="57">
        <f t="shared" si="5"/>
        <v>72</v>
      </c>
      <c r="K53" s="57">
        <f t="shared" si="6"/>
        <v>84</v>
      </c>
      <c r="L53" s="58" t="str">
        <f t="shared" si="7"/>
        <v>5#72</v>
      </c>
      <c r="M53" s="58" t="str">
        <f t="shared" si="8"/>
        <v>5#84</v>
      </c>
      <c r="N53" s="57" t="str">
        <f t="shared" si="9"/>
        <v>紫色鞋子</v>
      </c>
      <c r="O53" s="57">
        <f>VLOOKUP(N53,[1]Sheet1!A:B,2,0)</f>
        <v>7</v>
      </c>
      <c r="P53" s="60"/>
      <c r="Q53" s="60" t="s">
        <v>280</v>
      </c>
      <c r="R53" s="60">
        <v>15</v>
      </c>
      <c r="S53" s="60"/>
      <c r="T53" s="60"/>
      <c r="U53" s="60"/>
    </row>
    <row r="54" spans="2:21">
      <c r="B54" s="14">
        <v>3217</v>
      </c>
      <c r="C54" s="57" t="s">
        <v>327</v>
      </c>
      <c r="D54" s="57">
        <v>3</v>
      </c>
      <c r="E54" s="57" t="str">
        <f t="shared" si="0"/>
        <v>头饰</v>
      </c>
      <c r="F54" s="57" t="str">
        <f t="shared" si="1"/>
        <v>生命</v>
      </c>
      <c r="G54" s="57">
        <f t="shared" si="2"/>
        <v>1</v>
      </c>
      <c r="H54" s="57" t="str">
        <f t="shared" si="3"/>
        <v>紫色</v>
      </c>
      <c r="I54" s="57" t="str">
        <f t="shared" si="4"/>
        <v>紫色生命</v>
      </c>
      <c r="J54" s="57">
        <f t="shared" si="5"/>
        <v>792</v>
      </c>
      <c r="K54" s="57">
        <f t="shared" si="6"/>
        <v>1320</v>
      </c>
      <c r="L54" s="58" t="str">
        <f t="shared" si="7"/>
        <v>1#792</v>
      </c>
      <c r="M54" s="58" t="str">
        <f t="shared" si="8"/>
        <v>1#1320</v>
      </c>
      <c r="N54" s="57" t="str">
        <f t="shared" si="9"/>
        <v>紫色头饰</v>
      </c>
      <c r="O54" s="57">
        <f>VLOOKUP(N54,[1]Sheet1!A:B,2,0)</f>
        <v>8</v>
      </c>
      <c r="P54" s="60"/>
      <c r="Q54" s="60" t="s">
        <v>283</v>
      </c>
      <c r="R54" s="60">
        <v>15</v>
      </c>
      <c r="S54" s="60"/>
      <c r="T54" s="60"/>
      <c r="U54" s="60"/>
    </row>
    <row r="55" spans="2:21">
      <c r="B55" s="14">
        <v>3218</v>
      </c>
      <c r="C55" s="57" t="s">
        <v>328</v>
      </c>
      <c r="D55" s="57">
        <v>3</v>
      </c>
      <c r="E55" s="57" t="str">
        <f t="shared" si="0"/>
        <v>头饰</v>
      </c>
      <c r="F55" s="57" t="str">
        <f t="shared" si="1"/>
        <v>生命</v>
      </c>
      <c r="G55" s="57">
        <f t="shared" si="2"/>
        <v>1</v>
      </c>
      <c r="H55" s="57" t="str">
        <f t="shared" si="3"/>
        <v>紫色</v>
      </c>
      <c r="I55" s="57" t="str">
        <f t="shared" si="4"/>
        <v>紫色生命</v>
      </c>
      <c r="J55" s="57">
        <f t="shared" si="5"/>
        <v>792</v>
      </c>
      <c r="K55" s="57">
        <f t="shared" si="6"/>
        <v>1320</v>
      </c>
      <c r="L55" s="58" t="str">
        <f t="shared" si="7"/>
        <v>1#792</v>
      </c>
      <c r="M55" s="58" t="str">
        <f t="shared" si="8"/>
        <v>1#1320</v>
      </c>
      <c r="N55" s="57" t="str">
        <f t="shared" si="9"/>
        <v>紫色头饰</v>
      </c>
      <c r="O55" s="57">
        <f>VLOOKUP(N55,[1]Sheet1!A:B,2,0)</f>
        <v>8</v>
      </c>
      <c r="P55" s="60"/>
      <c r="Q55" s="60" t="s">
        <v>286</v>
      </c>
      <c r="R55" s="60">
        <v>15</v>
      </c>
      <c r="S55" s="60"/>
      <c r="T55" s="60"/>
      <c r="U55" s="60"/>
    </row>
    <row r="56" spans="2:21">
      <c r="B56" s="14">
        <v>3301</v>
      </c>
      <c r="C56" s="57" t="s">
        <v>329</v>
      </c>
      <c r="D56" s="57">
        <v>1</v>
      </c>
      <c r="E56" s="57" t="str">
        <f t="shared" si="0"/>
        <v>武器</v>
      </c>
      <c r="F56" s="57" t="str">
        <f t="shared" si="1"/>
        <v>攻击</v>
      </c>
      <c r="G56" s="57">
        <f t="shared" si="2"/>
        <v>2</v>
      </c>
      <c r="H56" s="57" t="str">
        <f t="shared" si="3"/>
        <v>橙色</v>
      </c>
      <c r="I56" s="57" t="str">
        <f t="shared" si="4"/>
        <v>橙色攻击</v>
      </c>
      <c r="J56" s="57">
        <f t="shared" si="5"/>
        <v>383</v>
      </c>
      <c r="K56" s="57">
        <f t="shared" si="6"/>
        <v>638</v>
      </c>
      <c r="L56" s="58" t="str">
        <f t="shared" si="7"/>
        <v>2#383</v>
      </c>
      <c r="M56" s="58" t="str">
        <f t="shared" si="8"/>
        <v>2#638</v>
      </c>
      <c r="N56" s="57" t="str">
        <f t="shared" si="9"/>
        <v>橙色武器</v>
      </c>
      <c r="O56" s="57">
        <f>VLOOKUP(N56,[1]Sheet1!A:B,2,0)</f>
        <v>9</v>
      </c>
      <c r="P56" s="60"/>
      <c r="Q56" s="60" t="s">
        <v>289</v>
      </c>
      <c r="R56" s="60">
        <v>15</v>
      </c>
      <c r="S56" s="60"/>
      <c r="T56" s="60"/>
      <c r="U56" s="60"/>
    </row>
    <row r="57" spans="2:21">
      <c r="B57" s="14">
        <v>3302</v>
      </c>
      <c r="C57" s="57" t="s">
        <v>330</v>
      </c>
      <c r="D57" s="57">
        <v>1</v>
      </c>
      <c r="E57" s="57" t="str">
        <f t="shared" si="0"/>
        <v>武器</v>
      </c>
      <c r="F57" s="57" t="str">
        <f t="shared" si="1"/>
        <v>攻击</v>
      </c>
      <c r="G57" s="57">
        <f t="shared" si="2"/>
        <v>2</v>
      </c>
      <c r="H57" s="57" t="str">
        <f t="shared" si="3"/>
        <v>橙色</v>
      </c>
      <c r="I57" s="57" t="str">
        <f t="shared" si="4"/>
        <v>橙色攻击</v>
      </c>
      <c r="J57" s="57">
        <f t="shared" si="5"/>
        <v>383</v>
      </c>
      <c r="K57" s="57">
        <f t="shared" si="6"/>
        <v>638</v>
      </c>
      <c r="L57" s="58" t="str">
        <f t="shared" si="7"/>
        <v>2#383</v>
      </c>
      <c r="M57" s="58" t="str">
        <f t="shared" si="8"/>
        <v>2#638</v>
      </c>
      <c r="N57" s="57" t="str">
        <f t="shared" si="9"/>
        <v>橙色武器</v>
      </c>
      <c r="O57" s="57">
        <f>VLOOKUP(N57,[1]Sheet1!A:B,2,0)</f>
        <v>9</v>
      </c>
      <c r="P57" s="60"/>
      <c r="Q57" s="60"/>
      <c r="R57" s="60"/>
      <c r="S57" s="60"/>
      <c r="T57" s="60"/>
      <c r="U57" s="60"/>
    </row>
    <row r="58" spans="2:21">
      <c r="B58" s="14">
        <v>3303</v>
      </c>
      <c r="C58" s="57" t="s">
        <v>331</v>
      </c>
      <c r="D58" s="57">
        <v>1</v>
      </c>
      <c r="E58" s="57" t="str">
        <f t="shared" si="0"/>
        <v>武器</v>
      </c>
      <c r="F58" s="57" t="str">
        <f t="shared" si="1"/>
        <v>攻击</v>
      </c>
      <c r="G58" s="57">
        <f t="shared" si="2"/>
        <v>2</v>
      </c>
      <c r="H58" s="57" t="str">
        <f t="shared" si="3"/>
        <v>橙色</v>
      </c>
      <c r="I58" s="57" t="str">
        <f t="shared" si="4"/>
        <v>橙色攻击</v>
      </c>
      <c r="J58" s="57">
        <f t="shared" si="5"/>
        <v>383</v>
      </c>
      <c r="K58" s="57">
        <f t="shared" si="6"/>
        <v>638</v>
      </c>
      <c r="L58" s="58" t="str">
        <f t="shared" si="7"/>
        <v>2#383</v>
      </c>
      <c r="M58" s="58" t="str">
        <f t="shared" si="8"/>
        <v>2#638</v>
      </c>
      <c r="N58" s="57" t="str">
        <f t="shared" si="9"/>
        <v>橙色武器</v>
      </c>
      <c r="O58" s="57">
        <f>VLOOKUP(N58,[1]Sheet1!A:B,2,0)</f>
        <v>9</v>
      </c>
      <c r="P58" s="60" t="s">
        <v>332</v>
      </c>
      <c r="Q58" s="60"/>
      <c r="R58" s="60"/>
      <c r="S58" s="60"/>
      <c r="T58" s="60"/>
      <c r="U58" s="60"/>
    </row>
    <row r="59" spans="2:21">
      <c r="B59" s="14">
        <v>3304</v>
      </c>
      <c r="C59" s="57" t="s">
        <v>333</v>
      </c>
      <c r="D59" s="57">
        <v>1</v>
      </c>
      <c r="E59" s="57" t="str">
        <f t="shared" si="0"/>
        <v>武器</v>
      </c>
      <c r="F59" s="57" t="str">
        <f t="shared" si="1"/>
        <v>攻击</v>
      </c>
      <c r="G59" s="57">
        <f t="shared" si="2"/>
        <v>2</v>
      </c>
      <c r="H59" s="57" t="str">
        <f t="shared" si="3"/>
        <v>橙色</v>
      </c>
      <c r="I59" s="57" t="str">
        <f t="shared" si="4"/>
        <v>橙色攻击</v>
      </c>
      <c r="J59" s="57">
        <f t="shared" si="5"/>
        <v>383</v>
      </c>
      <c r="K59" s="57">
        <f t="shared" si="6"/>
        <v>638</v>
      </c>
      <c r="L59" s="58" t="str">
        <f t="shared" si="7"/>
        <v>2#383</v>
      </c>
      <c r="M59" s="58" t="str">
        <f t="shared" si="8"/>
        <v>2#638</v>
      </c>
      <c r="N59" s="57" t="str">
        <f t="shared" si="9"/>
        <v>橙色武器</v>
      </c>
      <c r="O59" s="57">
        <f>VLOOKUP(N59,[1]Sheet1!A:B,2,0)</f>
        <v>9</v>
      </c>
      <c r="P59" s="60"/>
      <c r="Q59" s="60" t="s">
        <v>233</v>
      </c>
      <c r="R59" s="60">
        <v>21</v>
      </c>
      <c r="S59" s="60"/>
      <c r="T59" s="60"/>
      <c r="U59" s="60"/>
    </row>
    <row r="60" spans="2:21">
      <c r="B60" s="14">
        <v>3305</v>
      </c>
      <c r="C60" s="57" t="s">
        <v>334</v>
      </c>
      <c r="D60" s="57">
        <v>1</v>
      </c>
      <c r="E60" s="57" t="str">
        <f t="shared" si="0"/>
        <v>武器</v>
      </c>
      <c r="F60" s="57" t="str">
        <f t="shared" si="1"/>
        <v>攻击</v>
      </c>
      <c r="G60" s="57">
        <f t="shared" si="2"/>
        <v>2</v>
      </c>
      <c r="H60" s="57" t="str">
        <f t="shared" si="3"/>
        <v>橙色</v>
      </c>
      <c r="I60" s="57" t="str">
        <f t="shared" si="4"/>
        <v>橙色攻击</v>
      </c>
      <c r="J60" s="57">
        <f t="shared" si="5"/>
        <v>383</v>
      </c>
      <c r="K60" s="57">
        <f t="shared" si="6"/>
        <v>638</v>
      </c>
      <c r="L60" s="58" t="str">
        <f t="shared" si="7"/>
        <v>2#383</v>
      </c>
      <c r="M60" s="58" t="str">
        <f t="shared" si="8"/>
        <v>2#638</v>
      </c>
      <c r="N60" s="57" t="str">
        <f t="shared" si="9"/>
        <v>橙色武器</v>
      </c>
      <c r="O60" s="57">
        <f>VLOOKUP(N60,[1]Sheet1!A:B,2,0)</f>
        <v>9</v>
      </c>
      <c r="P60" s="60"/>
      <c r="Q60" s="60" t="s">
        <v>220</v>
      </c>
      <c r="R60" s="60">
        <v>21</v>
      </c>
      <c r="S60" s="60"/>
      <c r="T60" s="60"/>
      <c r="U60" s="60"/>
    </row>
    <row r="61" spans="2:21">
      <c r="B61" s="14">
        <v>3306</v>
      </c>
      <c r="C61" s="57" t="s">
        <v>335</v>
      </c>
      <c r="D61" s="57">
        <v>1</v>
      </c>
      <c r="E61" s="57" t="str">
        <f t="shared" si="0"/>
        <v>武器</v>
      </c>
      <c r="F61" s="57" t="str">
        <f t="shared" si="1"/>
        <v>攻击</v>
      </c>
      <c r="G61" s="57">
        <f t="shared" si="2"/>
        <v>2</v>
      </c>
      <c r="H61" s="57" t="str">
        <f t="shared" si="3"/>
        <v>橙色</v>
      </c>
      <c r="I61" s="57" t="str">
        <f t="shared" si="4"/>
        <v>橙色攻击</v>
      </c>
      <c r="J61" s="57">
        <f t="shared" si="5"/>
        <v>383</v>
      </c>
      <c r="K61" s="57">
        <f t="shared" si="6"/>
        <v>638</v>
      </c>
      <c r="L61" s="58" t="str">
        <f t="shared" si="7"/>
        <v>2#383</v>
      </c>
      <c r="M61" s="58" t="str">
        <f t="shared" si="8"/>
        <v>2#638</v>
      </c>
      <c r="N61" s="57" t="str">
        <f t="shared" si="9"/>
        <v>橙色武器</v>
      </c>
      <c r="O61" s="57">
        <f>VLOOKUP(N61,[1]Sheet1!A:B,2,0)</f>
        <v>9</v>
      </c>
      <c r="P61" s="60"/>
      <c r="Q61" s="60" t="s">
        <v>250</v>
      </c>
      <c r="R61" s="60">
        <v>50</v>
      </c>
      <c r="S61" s="60"/>
      <c r="T61" s="60"/>
      <c r="U61" s="60"/>
    </row>
    <row r="62" spans="2:21">
      <c r="B62" s="14">
        <v>3307</v>
      </c>
      <c r="C62" s="57" t="s">
        <v>336</v>
      </c>
      <c r="D62" s="57">
        <v>1</v>
      </c>
      <c r="E62" s="57" t="str">
        <f t="shared" si="0"/>
        <v>武器</v>
      </c>
      <c r="F62" s="57" t="str">
        <f t="shared" si="1"/>
        <v>攻击</v>
      </c>
      <c r="G62" s="57">
        <f t="shared" si="2"/>
        <v>2</v>
      </c>
      <c r="H62" s="57" t="str">
        <f t="shared" si="3"/>
        <v>橙色</v>
      </c>
      <c r="I62" s="57" t="str">
        <f t="shared" si="4"/>
        <v>橙色攻击</v>
      </c>
      <c r="J62" s="57">
        <f t="shared" si="5"/>
        <v>383</v>
      </c>
      <c r="K62" s="57">
        <f t="shared" si="6"/>
        <v>638</v>
      </c>
      <c r="L62" s="58" t="str">
        <f t="shared" si="7"/>
        <v>2#383</v>
      </c>
      <c r="M62" s="58" t="str">
        <f t="shared" si="8"/>
        <v>2#638</v>
      </c>
      <c r="N62" s="57" t="str">
        <f t="shared" si="9"/>
        <v>橙色武器</v>
      </c>
      <c r="O62" s="57">
        <f>VLOOKUP(N62,[1]Sheet1!A:B,2,0)</f>
        <v>9</v>
      </c>
      <c r="P62" s="60"/>
      <c r="Q62" s="60" t="s">
        <v>245</v>
      </c>
      <c r="R62" s="60">
        <v>50</v>
      </c>
      <c r="S62" s="60"/>
      <c r="T62" s="60"/>
      <c r="U62" s="60"/>
    </row>
    <row r="63" spans="2:21">
      <c r="B63" s="14">
        <v>3308</v>
      </c>
      <c r="C63" s="57" t="s">
        <v>337</v>
      </c>
      <c r="D63" s="57">
        <v>1</v>
      </c>
      <c r="E63" s="57" t="str">
        <f t="shared" si="0"/>
        <v>武器</v>
      </c>
      <c r="F63" s="57" t="str">
        <f t="shared" si="1"/>
        <v>攻击</v>
      </c>
      <c r="G63" s="57">
        <f t="shared" si="2"/>
        <v>2</v>
      </c>
      <c r="H63" s="57" t="str">
        <f t="shared" si="3"/>
        <v>橙色</v>
      </c>
      <c r="I63" s="57" t="str">
        <f t="shared" si="4"/>
        <v>橙色攻击</v>
      </c>
      <c r="J63" s="57">
        <f t="shared" si="5"/>
        <v>383</v>
      </c>
      <c r="K63" s="57">
        <f t="shared" si="6"/>
        <v>638</v>
      </c>
      <c r="L63" s="58" t="str">
        <f t="shared" si="7"/>
        <v>2#383</v>
      </c>
      <c r="M63" s="58" t="str">
        <f t="shared" si="8"/>
        <v>2#638</v>
      </c>
      <c r="N63" s="57" t="str">
        <f t="shared" si="9"/>
        <v>橙色武器</v>
      </c>
      <c r="O63" s="57">
        <f>VLOOKUP(N63,[1]Sheet1!A:B,2,0)</f>
        <v>9</v>
      </c>
      <c r="P63" s="60"/>
      <c r="Q63" s="60" t="s">
        <v>296</v>
      </c>
      <c r="R63" s="60">
        <v>10</v>
      </c>
      <c r="S63" s="60"/>
      <c r="T63" s="60"/>
      <c r="U63" s="60"/>
    </row>
    <row r="64" spans="2:21">
      <c r="B64" s="14">
        <v>3309</v>
      </c>
      <c r="C64" s="57" t="s">
        <v>338</v>
      </c>
      <c r="D64" s="57">
        <v>1</v>
      </c>
      <c r="E64" s="57" t="str">
        <f t="shared" si="0"/>
        <v>武器</v>
      </c>
      <c r="F64" s="57" t="str">
        <f t="shared" si="1"/>
        <v>攻击</v>
      </c>
      <c r="G64" s="57">
        <f t="shared" si="2"/>
        <v>2</v>
      </c>
      <c r="H64" s="57" t="str">
        <f t="shared" si="3"/>
        <v>橙色</v>
      </c>
      <c r="I64" s="57" t="str">
        <f t="shared" si="4"/>
        <v>橙色攻击</v>
      </c>
      <c r="J64" s="57">
        <f t="shared" si="5"/>
        <v>383</v>
      </c>
      <c r="K64" s="57">
        <f t="shared" si="6"/>
        <v>638</v>
      </c>
      <c r="L64" s="58" t="str">
        <f t="shared" si="7"/>
        <v>2#383</v>
      </c>
      <c r="M64" s="58" t="str">
        <f t="shared" si="8"/>
        <v>2#638</v>
      </c>
      <c r="N64" s="57" t="str">
        <f t="shared" si="9"/>
        <v>橙色武器</v>
      </c>
      <c r="O64" s="57">
        <f>VLOOKUP(N64,[1]Sheet1!A:B,2,0)</f>
        <v>9</v>
      </c>
      <c r="P64" s="60"/>
      <c r="Q64" s="60" t="s">
        <v>299</v>
      </c>
      <c r="R64" s="60">
        <v>10</v>
      </c>
      <c r="S64" s="60"/>
      <c r="T64" s="60"/>
      <c r="U64" s="60"/>
    </row>
    <row r="65" spans="2:21">
      <c r="B65" s="14">
        <v>3310</v>
      </c>
      <c r="C65" s="57" t="s">
        <v>339</v>
      </c>
      <c r="D65" s="57">
        <v>1</v>
      </c>
      <c r="E65" s="57" t="str">
        <f t="shared" si="0"/>
        <v>武器</v>
      </c>
      <c r="F65" s="57" t="str">
        <f t="shared" si="1"/>
        <v>攻击</v>
      </c>
      <c r="G65" s="57">
        <f t="shared" si="2"/>
        <v>2</v>
      </c>
      <c r="H65" s="57" t="str">
        <f t="shared" si="3"/>
        <v>橙色</v>
      </c>
      <c r="I65" s="57" t="str">
        <f t="shared" si="4"/>
        <v>橙色攻击</v>
      </c>
      <c r="J65" s="57">
        <f t="shared" si="5"/>
        <v>383</v>
      </c>
      <c r="K65" s="57">
        <f t="shared" si="6"/>
        <v>638</v>
      </c>
      <c r="L65" s="58" t="str">
        <f t="shared" si="7"/>
        <v>2#383</v>
      </c>
      <c r="M65" s="58" t="str">
        <f t="shared" si="8"/>
        <v>2#638</v>
      </c>
      <c r="N65" s="57" t="str">
        <f t="shared" si="9"/>
        <v>橙色武器</v>
      </c>
      <c r="O65" s="57">
        <f>VLOOKUP(N65,[1]Sheet1!A:B,2,0)</f>
        <v>9</v>
      </c>
      <c r="P65" s="60"/>
      <c r="Q65" s="60" t="s">
        <v>302</v>
      </c>
      <c r="R65" s="60">
        <v>10</v>
      </c>
      <c r="S65" s="60"/>
      <c r="T65" s="60"/>
      <c r="U65" s="60"/>
    </row>
    <row r="66" spans="2:21">
      <c r="B66" s="14">
        <v>3311</v>
      </c>
      <c r="C66" s="57" t="s">
        <v>340</v>
      </c>
      <c r="D66" s="57">
        <v>2</v>
      </c>
      <c r="E66" s="57" t="str">
        <f t="shared" si="0"/>
        <v>板甲</v>
      </c>
      <c r="F66" s="57" t="str">
        <f t="shared" si="1"/>
        <v>护甲</v>
      </c>
      <c r="G66" s="57">
        <f t="shared" si="2"/>
        <v>3</v>
      </c>
      <c r="H66" s="57" t="str">
        <f t="shared" si="3"/>
        <v>橙色</v>
      </c>
      <c r="I66" s="57" t="str">
        <f t="shared" si="4"/>
        <v>橙色护甲</v>
      </c>
      <c r="J66" s="57">
        <f t="shared" si="5"/>
        <v>396</v>
      </c>
      <c r="K66" s="57">
        <f t="shared" si="6"/>
        <v>659</v>
      </c>
      <c r="L66" s="58" t="str">
        <f t="shared" si="7"/>
        <v>3#396</v>
      </c>
      <c r="M66" s="58" t="str">
        <f t="shared" si="8"/>
        <v>3#659</v>
      </c>
      <c r="N66" s="57" t="str">
        <f t="shared" si="9"/>
        <v>橙色铠甲</v>
      </c>
      <c r="O66" s="57">
        <f>VLOOKUP(N66,[1]Sheet1!A:B,2,0)</f>
        <v>10</v>
      </c>
      <c r="P66" s="60"/>
      <c r="Q66" s="60" t="s">
        <v>306</v>
      </c>
      <c r="R66" s="60">
        <v>10</v>
      </c>
      <c r="S66" s="60"/>
      <c r="T66" s="60"/>
      <c r="U66" s="60"/>
    </row>
    <row r="67" spans="2:21">
      <c r="B67" s="14">
        <v>3312</v>
      </c>
      <c r="C67" s="57" t="s">
        <v>341</v>
      </c>
      <c r="D67" s="57">
        <v>2</v>
      </c>
      <c r="E67" s="57" t="str">
        <f t="shared" ref="E67:E100" si="22">LEFT(RIGHT(C67,3),2)</f>
        <v>板甲</v>
      </c>
      <c r="F67" s="57" t="str">
        <f t="shared" ref="F67:F118" si="23">VLOOKUP(E67,$Y$7:$Z$11,2,0)</f>
        <v>护甲</v>
      </c>
      <c r="G67" s="57">
        <f t="shared" ref="G67:G118" si="24">VLOOKUP(F67,$Y$16:$Z$39,2,0)</f>
        <v>3</v>
      </c>
      <c r="H67" s="57" t="str">
        <f t="shared" ref="H67:H118" si="25">LEFT(C67,2)</f>
        <v>橙色</v>
      </c>
      <c r="I67" s="57" t="str">
        <f t="shared" ref="I67:I118" si="26">H67&amp;F67</f>
        <v>橙色护甲</v>
      </c>
      <c r="J67" s="57">
        <f t="shared" ref="J67:J118" si="27">ROUND(VLOOKUP(I67,$AD$21:$AF$40,2,0)*VLOOKUP(E67,$Y$7:$AA$11,3,0),0)</f>
        <v>396</v>
      </c>
      <c r="K67" s="57">
        <f t="shared" ref="K67:K118" si="28">ROUND(VLOOKUP(I67,$AD$21:$AF$40,3,0)*VLOOKUP(E67,$Y$7:$AA$11,3,0),0)</f>
        <v>659</v>
      </c>
      <c r="L67" s="58" t="str">
        <f t="shared" ref="L67:L118" si="29">$G67&amp;"#"&amp;J67</f>
        <v>3#396</v>
      </c>
      <c r="M67" s="58" t="str">
        <f t="shared" ref="M67:M118" si="30">$G67&amp;"#"&amp;K67</f>
        <v>3#659</v>
      </c>
      <c r="N67" s="57" t="str">
        <f t="shared" ref="N67:N118" si="31">IF(OR(E67="布甲",E67="板甲"),H67&amp;"铠甲",H67&amp;E67)</f>
        <v>橙色铠甲</v>
      </c>
      <c r="O67" s="57">
        <f>VLOOKUP(N67,[1]Sheet1!A:B,2,0)</f>
        <v>10</v>
      </c>
      <c r="P67" s="60"/>
      <c r="Q67" s="60" t="s">
        <v>309</v>
      </c>
      <c r="R67" s="60">
        <v>10</v>
      </c>
      <c r="S67" s="60"/>
      <c r="T67" s="60"/>
      <c r="U67" s="60"/>
    </row>
    <row r="68" spans="2:21">
      <c r="B68" s="14">
        <v>3313</v>
      </c>
      <c r="C68" s="57" t="s">
        <v>342</v>
      </c>
      <c r="D68" s="57">
        <v>2</v>
      </c>
      <c r="E68" s="57" t="str">
        <f t="shared" si="22"/>
        <v>布甲</v>
      </c>
      <c r="F68" s="57" t="str">
        <f t="shared" si="23"/>
        <v>魔抗</v>
      </c>
      <c r="G68" s="57">
        <f t="shared" si="24"/>
        <v>4</v>
      </c>
      <c r="H68" s="57" t="str">
        <f t="shared" si="25"/>
        <v>橙色</v>
      </c>
      <c r="I68" s="57" t="str">
        <f t="shared" si="26"/>
        <v>橙色魔抗</v>
      </c>
      <c r="J68" s="57">
        <f t="shared" si="27"/>
        <v>370</v>
      </c>
      <c r="K68" s="57">
        <f t="shared" si="28"/>
        <v>617</v>
      </c>
      <c r="L68" s="58" t="str">
        <f t="shared" si="29"/>
        <v>4#370</v>
      </c>
      <c r="M68" s="58" t="str">
        <f t="shared" si="30"/>
        <v>4#617</v>
      </c>
      <c r="N68" s="57" t="str">
        <f t="shared" si="31"/>
        <v>橙色铠甲</v>
      </c>
      <c r="O68" s="57">
        <f>VLOOKUP(N68,[1]Sheet1!A:B,2,0)</f>
        <v>10</v>
      </c>
      <c r="P68" s="60"/>
      <c r="Q68" s="60"/>
      <c r="R68" s="60"/>
      <c r="S68" s="60"/>
      <c r="T68" s="60"/>
      <c r="U68" s="60"/>
    </row>
    <row r="69" spans="2:21">
      <c r="B69" s="14">
        <v>3314</v>
      </c>
      <c r="C69" s="57" t="s">
        <v>343</v>
      </c>
      <c r="D69" s="57">
        <v>2</v>
      </c>
      <c r="E69" s="57" t="str">
        <f t="shared" si="22"/>
        <v>布甲</v>
      </c>
      <c r="F69" s="57" t="str">
        <f t="shared" si="23"/>
        <v>魔抗</v>
      </c>
      <c r="G69" s="57">
        <f t="shared" si="24"/>
        <v>4</v>
      </c>
      <c r="H69" s="57" t="str">
        <f t="shared" si="25"/>
        <v>橙色</v>
      </c>
      <c r="I69" s="57" t="str">
        <f t="shared" si="26"/>
        <v>橙色魔抗</v>
      </c>
      <c r="J69" s="57">
        <f t="shared" si="27"/>
        <v>370</v>
      </c>
      <c r="K69" s="57">
        <f t="shared" si="28"/>
        <v>617</v>
      </c>
      <c r="L69" s="58" t="str">
        <f t="shared" si="29"/>
        <v>4#370</v>
      </c>
      <c r="M69" s="58" t="str">
        <f t="shared" si="30"/>
        <v>4#617</v>
      </c>
      <c r="N69" s="57" t="str">
        <f t="shared" si="31"/>
        <v>橙色铠甲</v>
      </c>
      <c r="O69" s="57">
        <f>VLOOKUP(N69,[1]Sheet1!A:B,2,0)</f>
        <v>10</v>
      </c>
      <c r="P69" s="60"/>
      <c r="Q69" s="60"/>
      <c r="R69" s="60"/>
      <c r="S69" s="60"/>
      <c r="T69" s="60"/>
      <c r="U69" s="60"/>
    </row>
    <row r="70" spans="2:21">
      <c r="B70" s="14">
        <v>3315</v>
      </c>
      <c r="C70" s="57" t="s">
        <v>344</v>
      </c>
      <c r="D70" s="57">
        <v>4</v>
      </c>
      <c r="E70" s="57" t="str">
        <f t="shared" si="22"/>
        <v>鞋子</v>
      </c>
      <c r="F70" s="57" t="str">
        <f t="shared" si="23"/>
        <v>速度</v>
      </c>
      <c r="G70" s="57">
        <f t="shared" si="24"/>
        <v>5</v>
      </c>
      <c r="H70" s="57" t="str">
        <f t="shared" si="25"/>
        <v>橙色</v>
      </c>
      <c r="I70" s="57" t="str">
        <f t="shared" si="26"/>
        <v>橙色速度</v>
      </c>
      <c r="J70" s="57">
        <f t="shared" si="27"/>
        <v>96</v>
      </c>
      <c r="K70" s="57">
        <f t="shared" si="28"/>
        <v>113</v>
      </c>
      <c r="L70" s="58" t="str">
        <f t="shared" si="29"/>
        <v>5#96</v>
      </c>
      <c r="M70" s="58" t="str">
        <f t="shared" si="30"/>
        <v>5#113</v>
      </c>
      <c r="N70" s="57" t="str">
        <f t="shared" si="31"/>
        <v>橙色鞋子</v>
      </c>
      <c r="O70" s="57">
        <f>VLOOKUP(N70,[1]Sheet1!A:B,2,0)</f>
        <v>11</v>
      </c>
      <c r="P70" s="60" t="s">
        <v>345</v>
      </c>
      <c r="Q70" s="60"/>
      <c r="R70" s="60"/>
      <c r="S70" s="60"/>
      <c r="T70" s="60"/>
      <c r="U70" s="60"/>
    </row>
    <row r="71" spans="2:21">
      <c r="B71" s="14">
        <v>3316</v>
      </c>
      <c r="C71" s="57" t="s">
        <v>346</v>
      </c>
      <c r="D71" s="57">
        <v>4</v>
      </c>
      <c r="E71" s="57" t="str">
        <f t="shared" si="22"/>
        <v>鞋子</v>
      </c>
      <c r="F71" s="57" t="str">
        <f t="shared" si="23"/>
        <v>速度</v>
      </c>
      <c r="G71" s="57">
        <f t="shared" si="24"/>
        <v>5</v>
      </c>
      <c r="H71" s="57" t="str">
        <f t="shared" si="25"/>
        <v>橙色</v>
      </c>
      <c r="I71" s="57" t="str">
        <f t="shared" si="26"/>
        <v>橙色速度</v>
      </c>
      <c r="J71" s="57">
        <f t="shared" si="27"/>
        <v>96</v>
      </c>
      <c r="K71" s="57">
        <f t="shared" si="28"/>
        <v>113</v>
      </c>
      <c r="L71" s="58" t="str">
        <f t="shared" si="29"/>
        <v>5#96</v>
      </c>
      <c r="M71" s="58" t="str">
        <f t="shared" si="30"/>
        <v>5#113</v>
      </c>
      <c r="N71" s="57" t="str">
        <f t="shared" si="31"/>
        <v>橙色鞋子</v>
      </c>
      <c r="O71" s="57">
        <f>VLOOKUP(N71,[1]Sheet1!A:B,2,0)</f>
        <v>11</v>
      </c>
      <c r="P71" s="60"/>
      <c r="Q71" s="60" t="s">
        <v>233</v>
      </c>
      <c r="R71" s="60">
        <v>24</v>
      </c>
      <c r="S71" s="60"/>
      <c r="T71" s="60"/>
      <c r="U71" s="60"/>
    </row>
    <row r="72" spans="2:21">
      <c r="B72" s="14">
        <v>3317</v>
      </c>
      <c r="C72" s="57" t="s">
        <v>347</v>
      </c>
      <c r="D72" s="57">
        <v>3</v>
      </c>
      <c r="E72" s="57" t="str">
        <f t="shared" si="22"/>
        <v>头饰</v>
      </c>
      <c r="F72" s="57" t="str">
        <f t="shared" si="23"/>
        <v>生命</v>
      </c>
      <c r="G72" s="57">
        <f t="shared" si="24"/>
        <v>1</v>
      </c>
      <c r="H72" s="57" t="str">
        <f t="shared" si="25"/>
        <v>橙色</v>
      </c>
      <c r="I72" s="57" t="str">
        <f t="shared" si="26"/>
        <v>橙色生命</v>
      </c>
      <c r="J72" s="57">
        <f t="shared" si="27"/>
        <v>4212</v>
      </c>
      <c r="K72" s="57">
        <f t="shared" si="28"/>
        <v>7020</v>
      </c>
      <c r="L72" s="58" t="str">
        <f t="shared" si="29"/>
        <v>1#4212</v>
      </c>
      <c r="M72" s="58" t="str">
        <f t="shared" si="30"/>
        <v>1#7020</v>
      </c>
      <c r="N72" s="57" t="str">
        <f t="shared" si="31"/>
        <v>橙色头饰</v>
      </c>
      <c r="O72" s="57">
        <f>VLOOKUP(N72,[1]Sheet1!A:B,2,0)</f>
        <v>12</v>
      </c>
      <c r="P72" s="60"/>
      <c r="Q72" s="60" t="s">
        <v>220</v>
      </c>
      <c r="R72" s="60">
        <v>19</v>
      </c>
      <c r="S72" s="60"/>
      <c r="T72" s="60"/>
      <c r="U72" s="60"/>
    </row>
    <row r="73" spans="2:21">
      <c r="B73" s="14">
        <v>3318</v>
      </c>
      <c r="C73" s="57" t="s">
        <v>348</v>
      </c>
      <c r="D73" s="57">
        <v>3</v>
      </c>
      <c r="E73" s="57" t="str">
        <f t="shared" si="22"/>
        <v>头饰</v>
      </c>
      <c r="F73" s="57" t="str">
        <f t="shared" si="23"/>
        <v>生命</v>
      </c>
      <c r="G73" s="57">
        <f t="shared" si="24"/>
        <v>1</v>
      </c>
      <c r="H73" s="57" t="str">
        <f t="shared" si="25"/>
        <v>橙色</v>
      </c>
      <c r="I73" s="57" t="str">
        <f t="shared" si="26"/>
        <v>橙色生命</v>
      </c>
      <c r="J73" s="57">
        <f t="shared" si="27"/>
        <v>4212</v>
      </c>
      <c r="K73" s="57">
        <f t="shared" si="28"/>
        <v>7020</v>
      </c>
      <c r="L73" s="58" t="str">
        <f t="shared" si="29"/>
        <v>1#4212</v>
      </c>
      <c r="M73" s="58" t="str">
        <f t="shared" si="30"/>
        <v>1#7020</v>
      </c>
      <c r="N73" s="57" t="str">
        <f t="shared" si="31"/>
        <v>橙色头饰</v>
      </c>
      <c r="O73" s="57">
        <f>VLOOKUP(N73,[1]Sheet1!A:B,2,0)</f>
        <v>12</v>
      </c>
      <c r="P73" s="60"/>
      <c r="Q73" s="60" t="s">
        <v>226</v>
      </c>
      <c r="R73" s="60">
        <v>10</v>
      </c>
      <c r="S73" s="60"/>
      <c r="T73" s="60"/>
      <c r="U73" s="60"/>
    </row>
    <row r="74" spans="2:21">
      <c r="B74" s="14">
        <v>3319</v>
      </c>
      <c r="C74" s="57" t="s">
        <v>349</v>
      </c>
      <c r="D74" s="57">
        <v>1</v>
      </c>
      <c r="E74" s="57" t="s">
        <v>219</v>
      </c>
      <c r="F74" s="57" t="str">
        <f t="shared" si="23"/>
        <v>攻击</v>
      </c>
      <c r="G74" s="57">
        <f t="shared" si="24"/>
        <v>2</v>
      </c>
      <c r="H74" s="57" t="str">
        <f t="shared" si="25"/>
        <v>橙色</v>
      </c>
      <c r="I74" s="57" t="str">
        <f t="shared" si="26"/>
        <v>橙色攻击</v>
      </c>
      <c r="J74" s="57">
        <f t="shared" si="27"/>
        <v>383</v>
      </c>
      <c r="K74" s="57">
        <f t="shared" si="28"/>
        <v>638</v>
      </c>
      <c r="L74" s="58" t="str">
        <f t="shared" si="29"/>
        <v>2#383</v>
      </c>
      <c r="M74" s="58" t="str">
        <f t="shared" si="30"/>
        <v>2#638</v>
      </c>
      <c r="N74" s="57" t="str">
        <f t="shared" si="31"/>
        <v>橙色武器</v>
      </c>
      <c r="O74" s="57">
        <f>VLOOKUP(N74,[1]Sheet1!A:B,2,0)</f>
        <v>9</v>
      </c>
      <c r="P74" s="60"/>
      <c r="Q74" s="60" t="s">
        <v>223</v>
      </c>
      <c r="R74" s="60">
        <v>13</v>
      </c>
      <c r="S74" s="60"/>
      <c r="T74" s="60"/>
      <c r="U74" s="60"/>
    </row>
    <row r="75" spans="2:21">
      <c r="B75" s="14">
        <v>3320</v>
      </c>
      <c r="C75" s="57" t="s">
        <v>350</v>
      </c>
      <c r="D75" s="57">
        <v>1</v>
      </c>
      <c r="E75" s="57" t="s">
        <v>219</v>
      </c>
      <c r="F75" s="57" t="str">
        <f t="shared" si="23"/>
        <v>攻击</v>
      </c>
      <c r="G75" s="57">
        <f t="shared" si="24"/>
        <v>2</v>
      </c>
      <c r="H75" s="57" t="str">
        <f t="shared" si="25"/>
        <v>橙色</v>
      </c>
      <c r="I75" s="57" t="str">
        <f t="shared" si="26"/>
        <v>橙色攻击</v>
      </c>
      <c r="J75" s="57">
        <f t="shared" si="27"/>
        <v>383</v>
      </c>
      <c r="K75" s="57">
        <f t="shared" si="28"/>
        <v>638</v>
      </c>
      <c r="L75" s="58" t="str">
        <f t="shared" si="29"/>
        <v>2#383</v>
      </c>
      <c r="M75" s="58" t="str">
        <f t="shared" si="30"/>
        <v>2#638</v>
      </c>
      <c r="N75" s="57" t="str">
        <f t="shared" si="31"/>
        <v>橙色武器</v>
      </c>
      <c r="O75" s="57">
        <f>VLOOKUP(N75,[1]Sheet1!A:B,2,0)</f>
        <v>9</v>
      </c>
      <c r="P75" s="60"/>
      <c r="Q75" s="60" t="s">
        <v>259</v>
      </c>
      <c r="R75" s="60">
        <v>23</v>
      </c>
      <c r="S75" s="60"/>
      <c r="T75" s="60"/>
      <c r="U75" s="60"/>
    </row>
    <row r="76" spans="2:21">
      <c r="B76" s="14">
        <v>3321</v>
      </c>
      <c r="C76" s="57" t="s">
        <v>351</v>
      </c>
      <c r="D76" s="57">
        <v>1</v>
      </c>
      <c r="E76" s="57" t="s">
        <v>219</v>
      </c>
      <c r="F76" s="57" t="str">
        <f t="shared" si="23"/>
        <v>攻击</v>
      </c>
      <c r="G76" s="57">
        <f t="shared" si="24"/>
        <v>2</v>
      </c>
      <c r="H76" s="57" t="str">
        <f t="shared" si="25"/>
        <v>橙色</v>
      </c>
      <c r="I76" s="57" t="str">
        <f t="shared" si="26"/>
        <v>橙色攻击</v>
      </c>
      <c r="J76" s="57">
        <f t="shared" si="27"/>
        <v>383</v>
      </c>
      <c r="K76" s="57">
        <f t="shared" si="28"/>
        <v>638</v>
      </c>
      <c r="L76" s="58" t="str">
        <f t="shared" si="29"/>
        <v>2#383</v>
      </c>
      <c r="M76" s="58" t="str">
        <f t="shared" si="30"/>
        <v>2#638</v>
      </c>
      <c r="N76" s="57" t="str">
        <f t="shared" si="31"/>
        <v>橙色武器</v>
      </c>
      <c r="O76" s="57">
        <f>VLOOKUP(N76,[1]Sheet1!A:B,2,0)</f>
        <v>9</v>
      </c>
      <c r="P76" s="60"/>
      <c r="Q76" s="60" t="s">
        <v>254</v>
      </c>
      <c r="R76" s="60">
        <v>17</v>
      </c>
      <c r="S76" s="60"/>
      <c r="T76" s="60"/>
      <c r="U76" s="60"/>
    </row>
    <row r="77" spans="2:21">
      <c r="B77" s="14">
        <v>3322</v>
      </c>
      <c r="C77" s="57" t="s">
        <v>352</v>
      </c>
      <c r="D77" s="57">
        <v>1</v>
      </c>
      <c r="E77" s="57" t="s">
        <v>219</v>
      </c>
      <c r="F77" s="57" t="str">
        <f t="shared" si="23"/>
        <v>攻击</v>
      </c>
      <c r="G77" s="57">
        <f t="shared" si="24"/>
        <v>2</v>
      </c>
      <c r="H77" s="57" t="str">
        <f t="shared" si="25"/>
        <v>橙色</v>
      </c>
      <c r="I77" s="57" t="str">
        <f t="shared" si="26"/>
        <v>橙色攻击</v>
      </c>
      <c r="J77" s="57">
        <f t="shared" si="27"/>
        <v>383</v>
      </c>
      <c r="K77" s="57">
        <f t="shared" si="28"/>
        <v>638</v>
      </c>
      <c r="L77" s="58" t="str">
        <f t="shared" si="29"/>
        <v>2#383</v>
      </c>
      <c r="M77" s="58" t="str">
        <f t="shared" si="30"/>
        <v>2#638</v>
      </c>
      <c r="N77" s="57" t="str">
        <f t="shared" si="31"/>
        <v>橙色武器</v>
      </c>
      <c r="O77" s="57">
        <f>VLOOKUP(N77,[1]Sheet1!A:B,2,0)</f>
        <v>9</v>
      </c>
      <c r="P77" s="60"/>
      <c r="Q77" s="60" t="s">
        <v>296</v>
      </c>
      <c r="R77" s="60">
        <v>15</v>
      </c>
      <c r="S77" s="60"/>
      <c r="T77" s="60"/>
      <c r="U77" s="60"/>
    </row>
    <row r="78" spans="2:21">
      <c r="B78" s="14">
        <v>3323</v>
      </c>
      <c r="C78" s="57" t="s">
        <v>353</v>
      </c>
      <c r="D78" s="57">
        <v>1</v>
      </c>
      <c r="E78" s="57" t="s">
        <v>219</v>
      </c>
      <c r="F78" s="57" t="str">
        <f t="shared" si="23"/>
        <v>攻击</v>
      </c>
      <c r="G78" s="57">
        <f t="shared" si="24"/>
        <v>2</v>
      </c>
      <c r="H78" s="57" t="str">
        <f t="shared" si="25"/>
        <v>橙色</v>
      </c>
      <c r="I78" s="57" t="str">
        <f t="shared" si="26"/>
        <v>橙色攻击</v>
      </c>
      <c r="J78" s="57">
        <f t="shared" si="27"/>
        <v>383</v>
      </c>
      <c r="K78" s="57">
        <f t="shared" si="28"/>
        <v>638</v>
      </c>
      <c r="L78" s="58" t="str">
        <f t="shared" si="29"/>
        <v>2#383</v>
      </c>
      <c r="M78" s="58" t="str">
        <f t="shared" si="30"/>
        <v>2#638</v>
      </c>
      <c r="N78" s="57" t="str">
        <f t="shared" si="31"/>
        <v>橙色武器</v>
      </c>
      <c r="O78" s="57">
        <f>VLOOKUP(N78,[1]Sheet1!A:B,2,0)</f>
        <v>9</v>
      </c>
      <c r="P78" s="60"/>
      <c r="Q78" s="60" t="s">
        <v>299</v>
      </c>
      <c r="R78" s="60">
        <v>15</v>
      </c>
      <c r="S78" s="60"/>
      <c r="T78" s="60"/>
      <c r="U78" s="60"/>
    </row>
    <row r="79" spans="2:21">
      <c r="B79" s="14">
        <v>3324</v>
      </c>
      <c r="C79" s="57" t="s">
        <v>354</v>
      </c>
      <c r="D79" s="57">
        <v>1</v>
      </c>
      <c r="E79" s="57" t="s">
        <v>219</v>
      </c>
      <c r="F79" s="57" t="str">
        <f t="shared" si="23"/>
        <v>攻击</v>
      </c>
      <c r="G79" s="57">
        <f t="shared" si="24"/>
        <v>2</v>
      </c>
      <c r="H79" s="57" t="str">
        <f t="shared" si="25"/>
        <v>橙色</v>
      </c>
      <c r="I79" s="57" t="str">
        <f t="shared" si="26"/>
        <v>橙色攻击</v>
      </c>
      <c r="J79" s="57">
        <f t="shared" si="27"/>
        <v>383</v>
      </c>
      <c r="K79" s="57">
        <f t="shared" si="28"/>
        <v>638</v>
      </c>
      <c r="L79" s="58" t="str">
        <f t="shared" si="29"/>
        <v>2#383</v>
      </c>
      <c r="M79" s="58" t="str">
        <f t="shared" si="30"/>
        <v>2#638</v>
      </c>
      <c r="N79" s="57" t="str">
        <f t="shared" si="31"/>
        <v>橙色武器</v>
      </c>
      <c r="O79" s="57">
        <f>VLOOKUP(N79,[1]Sheet1!A:B,2,0)</f>
        <v>9</v>
      </c>
      <c r="P79" s="60"/>
      <c r="Q79" s="60" t="s">
        <v>302</v>
      </c>
      <c r="R79" s="60">
        <v>15</v>
      </c>
      <c r="S79" s="60"/>
      <c r="T79" s="60"/>
      <c r="U79" s="60"/>
    </row>
    <row r="80" spans="2:21">
      <c r="B80" s="14">
        <v>3325</v>
      </c>
      <c r="C80" s="57" t="s">
        <v>355</v>
      </c>
      <c r="D80" s="57">
        <v>1</v>
      </c>
      <c r="E80" s="57" t="s">
        <v>219</v>
      </c>
      <c r="F80" s="57" t="str">
        <f t="shared" si="23"/>
        <v>攻击</v>
      </c>
      <c r="G80" s="57">
        <f t="shared" si="24"/>
        <v>2</v>
      </c>
      <c r="H80" s="57" t="str">
        <f t="shared" si="25"/>
        <v>橙色</v>
      </c>
      <c r="I80" s="57" t="str">
        <f t="shared" si="26"/>
        <v>橙色攻击</v>
      </c>
      <c r="J80" s="57">
        <f t="shared" si="27"/>
        <v>383</v>
      </c>
      <c r="K80" s="57">
        <f t="shared" si="28"/>
        <v>638</v>
      </c>
      <c r="L80" s="58" t="str">
        <f t="shared" si="29"/>
        <v>2#383</v>
      </c>
      <c r="M80" s="58" t="str">
        <f t="shared" si="30"/>
        <v>2#638</v>
      </c>
      <c r="N80" s="57" t="str">
        <f t="shared" si="31"/>
        <v>橙色武器</v>
      </c>
      <c r="O80" s="57">
        <f>VLOOKUP(N80,[1]Sheet1!A:B,2,0)</f>
        <v>9</v>
      </c>
      <c r="P80" s="60"/>
      <c r="Q80" s="60" t="s">
        <v>306</v>
      </c>
      <c r="R80" s="60">
        <v>15</v>
      </c>
      <c r="S80" s="60"/>
      <c r="T80" s="60"/>
      <c r="U80" s="60"/>
    </row>
    <row r="81" spans="2:21">
      <c r="B81" s="14">
        <v>3326</v>
      </c>
      <c r="C81" s="57" t="s">
        <v>356</v>
      </c>
      <c r="D81" s="57">
        <v>1</v>
      </c>
      <c r="E81" s="57" t="s">
        <v>219</v>
      </c>
      <c r="F81" s="57" t="str">
        <f t="shared" si="23"/>
        <v>攻击</v>
      </c>
      <c r="G81" s="57">
        <f t="shared" si="24"/>
        <v>2</v>
      </c>
      <c r="H81" s="57" t="str">
        <f t="shared" si="25"/>
        <v>橙色</v>
      </c>
      <c r="I81" s="57" t="str">
        <f t="shared" si="26"/>
        <v>橙色攻击</v>
      </c>
      <c r="J81" s="57">
        <f t="shared" si="27"/>
        <v>383</v>
      </c>
      <c r="K81" s="57">
        <f t="shared" si="28"/>
        <v>638</v>
      </c>
      <c r="L81" s="58" t="str">
        <f t="shared" si="29"/>
        <v>2#383</v>
      </c>
      <c r="M81" s="58" t="str">
        <f t="shared" si="30"/>
        <v>2#638</v>
      </c>
      <c r="N81" s="57" t="str">
        <f t="shared" si="31"/>
        <v>橙色武器</v>
      </c>
      <c r="O81" s="57">
        <f>VLOOKUP(N81,[1]Sheet1!A:B,2,0)</f>
        <v>9</v>
      </c>
      <c r="P81" s="60"/>
      <c r="Q81" s="60" t="s">
        <v>309</v>
      </c>
      <c r="R81" s="60">
        <v>15</v>
      </c>
      <c r="S81" s="60"/>
      <c r="T81" s="60"/>
      <c r="U81" s="60"/>
    </row>
    <row r="82" spans="2:21">
      <c r="B82" s="14">
        <v>3327</v>
      </c>
      <c r="C82" s="57" t="s">
        <v>357</v>
      </c>
      <c r="D82" s="57">
        <v>1</v>
      </c>
      <c r="E82" s="57" t="s">
        <v>219</v>
      </c>
      <c r="F82" s="57" t="str">
        <f t="shared" si="23"/>
        <v>攻击</v>
      </c>
      <c r="G82" s="57">
        <f t="shared" si="24"/>
        <v>2</v>
      </c>
      <c r="H82" s="57" t="str">
        <f t="shared" si="25"/>
        <v>橙色</v>
      </c>
      <c r="I82" s="57" t="str">
        <f t="shared" si="26"/>
        <v>橙色攻击</v>
      </c>
      <c r="J82" s="57">
        <f t="shared" si="27"/>
        <v>383</v>
      </c>
      <c r="K82" s="57">
        <f t="shared" si="28"/>
        <v>638</v>
      </c>
      <c r="L82" s="58" t="str">
        <f t="shared" si="29"/>
        <v>2#383</v>
      </c>
      <c r="M82" s="58" t="str">
        <f t="shared" si="30"/>
        <v>2#638</v>
      </c>
      <c r="N82" s="57" t="str">
        <f t="shared" si="31"/>
        <v>橙色武器</v>
      </c>
      <c r="O82" s="57">
        <f>VLOOKUP(N82,[1]Sheet1!A:B,2,0)</f>
        <v>9</v>
      </c>
      <c r="P82" s="60"/>
      <c r="Q82" s="60"/>
      <c r="R82" s="60"/>
      <c r="S82" s="60"/>
      <c r="T82" s="60"/>
      <c r="U82" s="60"/>
    </row>
    <row r="83" spans="2:21">
      <c r="B83" s="14">
        <v>3328</v>
      </c>
      <c r="C83" s="57" t="s">
        <v>358</v>
      </c>
      <c r="D83" s="57">
        <v>1</v>
      </c>
      <c r="E83" s="57" t="s">
        <v>219</v>
      </c>
      <c r="F83" s="57" t="str">
        <f t="shared" si="23"/>
        <v>攻击</v>
      </c>
      <c r="G83" s="57">
        <f t="shared" si="24"/>
        <v>2</v>
      </c>
      <c r="H83" s="57" t="str">
        <f t="shared" si="25"/>
        <v>橙色</v>
      </c>
      <c r="I83" s="57" t="str">
        <f t="shared" si="26"/>
        <v>橙色攻击</v>
      </c>
      <c r="J83" s="57">
        <f t="shared" si="27"/>
        <v>383</v>
      </c>
      <c r="K83" s="57">
        <f t="shared" si="28"/>
        <v>638</v>
      </c>
      <c r="L83" s="58" t="str">
        <f t="shared" si="29"/>
        <v>2#383</v>
      </c>
      <c r="M83" s="58" t="str">
        <f t="shared" si="30"/>
        <v>2#638</v>
      </c>
      <c r="N83" s="57" t="str">
        <f t="shared" si="31"/>
        <v>橙色武器</v>
      </c>
      <c r="O83" s="57">
        <f>VLOOKUP(N83,[1]Sheet1!A:B,2,0)</f>
        <v>9</v>
      </c>
      <c r="P83" s="60" t="s">
        <v>359</v>
      </c>
      <c r="Q83" s="60"/>
      <c r="R83" s="60"/>
      <c r="S83" s="60"/>
      <c r="T83" s="60"/>
      <c r="U83" s="60"/>
    </row>
    <row r="84" spans="2:21">
      <c r="B84" s="14">
        <v>3329</v>
      </c>
      <c r="C84" s="57" t="s">
        <v>360</v>
      </c>
      <c r="D84" s="57">
        <v>2</v>
      </c>
      <c r="E84" s="57" t="s">
        <v>225</v>
      </c>
      <c r="F84" s="57" t="str">
        <f t="shared" si="23"/>
        <v>护甲</v>
      </c>
      <c r="G84" s="57">
        <f t="shared" si="24"/>
        <v>3</v>
      </c>
      <c r="H84" s="57" t="str">
        <f t="shared" si="25"/>
        <v>橙色</v>
      </c>
      <c r="I84" s="57" t="str">
        <f t="shared" si="26"/>
        <v>橙色护甲</v>
      </c>
      <c r="J84" s="57">
        <f t="shared" si="27"/>
        <v>396</v>
      </c>
      <c r="K84" s="57">
        <f t="shared" si="28"/>
        <v>659</v>
      </c>
      <c r="L84" s="58" t="str">
        <f t="shared" si="29"/>
        <v>3#396</v>
      </c>
      <c r="M84" s="58" t="str">
        <f t="shared" si="30"/>
        <v>3#659</v>
      </c>
      <c r="N84" s="57" t="str">
        <f t="shared" si="31"/>
        <v>橙色铠甲</v>
      </c>
      <c r="O84" s="57">
        <f>VLOOKUP(N84,[1]Sheet1!A:B,2,0)</f>
        <v>10</v>
      </c>
      <c r="P84" s="60"/>
      <c r="Q84" s="60" t="s">
        <v>226</v>
      </c>
      <c r="R84" s="60">
        <v>28</v>
      </c>
      <c r="S84" s="60"/>
      <c r="T84" s="60"/>
      <c r="U84" s="60"/>
    </row>
    <row r="85" spans="2:21">
      <c r="B85" s="14">
        <v>3330</v>
      </c>
      <c r="C85" s="57" t="s">
        <v>361</v>
      </c>
      <c r="D85" s="57">
        <v>2</v>
      </c>
      <c r="E85" s="57" t="s">
        <v>225</v>
      </c>
      <c r="F85" s="57" t="str">
        <f t="shared" si="23"/>
        <v>护甲</v>
      </c>
      <c r="G85" s="57">
        <f t="shared" si="24"/>
        <v>3</v>
      </c>
      <c r="H85" s="57" t="str">
        <f t="shared" si="25"/>
        <v>橙色</v>
      </c>
      <c r="I85" s="57" t="str">
        <f t="shared" si="26"/>
        <v>橙色护甲</v>
      </c>
      <c r="J85" s="57">
        <f t="shared" si="27"/>
        <v>396</v>
      </c>
      <c r="K85" s="57">
        <f t="shared" si="28"/>
        <v>659</v>
      </c>
      <c r="L85" s="58" t="str">
        <f t="shared" si="29"/>
        <v>3#396</v>
      </c>
      <c r="M85" s="58" t="str">
        <f t="shared" si="30"/>
        <v>3#659</v>
      </c>
      <c r="N85" s="57" t="str">
        <f t="shared" si="31"/>
        <v>橙色铠甲</v>
      </c>
      <c r="O85" s="57">
        <f>VLOOKUP(N85,[1]Sheet1!A:B,2,0)</f>
        <v>10</v>
      </c>
      <c r="P85" s="60"/>
      <c r="Q85" s="60" t="s">
        <v>223</v>
      </c>
      <c r="R85" s="60">
        <v>29</v>
      </c>
      <c r="S85" s="60"/>
      <c r="T85" s="60"/>
      <c r="U85" s="60"/>
    </row>
    <row r="86" spans="2:21">
      <c r="B86" s="14">
        <v>3331</v>
      </c>
      <c r="C86" s="57" t="s">
        <v>362</v>
      </c>
      <c r="D86" s="57">
        <v>2</v>
      </c>
      <c r="E86" s="57" t="s">
        <v>222</v>
      </c>
      <c r="F86" s="57" t="str">
        <f t="shared" si="23"/>
        <v>魔抗</v>
      </c>
      <c r="G86" s="57">
        <f t="shared" si="24"/>
        <v>4</v>
      </c>
      <c r="H86" s="57" t="str">
        <f t="shared" si="25"/>
        <v>橙色</v>
      </c>
      <c r="I86" s="57" t="str">
        <f t="shared" si="26"/>
        <v>橙色魔抗</v>
      </c>
      <c r="J86" s="57">
        <f t="shared" si="27"/>
        <v>370</v>
      </c>
      <c r="K86" s="57">
        <f t="shared" si="28"/>
        <v>617</v>
      </c>
      <c r="L86" s="58" t="str">
        <f t="shared" si="29"/>
        <v>4#370</v>
      </c>
      <c r="M86" s="58" t="str">
        <f t="shared" si="30"/>
        <v>4#617</v>
      </c>
      <c r="N86" s="57" t="str">
        <f t="shared" si="31"/>
        <v>橙色铠甲</v>
      </c>
      <c r="O86" s="57">
        <f>VLOOKUP(N86,[1]Sheet1!A:B,2,0)</f>
        <v>10</v>
      </c>
      <c r="P86" s="60"/>
      <c r="Q86" s="60" t="s">
        <v>229</v>
      </c>
      <c r="R86" s="60">
        <v>21</v>
      </c>
      <c r="S86" s="60"/>
      <c r="T86" s="60"/>
      <c r="U86" s="60"/>
    </row>
    <row r="87" spans="2:21">
      <c r="B87" s="14">
        <v>3332</v>
      </c>
      <c r="C87" s="57" t="s">
        <v>363</v>
      </c>
      <c r="D87" s="57">
        <v>2</v>
      </c>
      <c r="E87" s="57" t="s">
        <v>222</v>
      </c>
      <c r="F87" s="57" t="str">
        <f t="shared" si="23"/>
        <v>魔抗</v>
      </c>
      <c r="G87" s="57">
        <f t="shared" si="24"/>
        <v>4</v>
      </c>
      <c r="H87" s="57" t="str">
        <f t="shared" si="25"/>
        <v>橙色</v>
      </c>
      <c r="I87" s="57" t="str">
        <f t="shared" si="26"/>
        <v>橙色魔抗</v>
      </c>
      <c r="J87" s="57">
        <f t="shared" si="27"/>
        <v>370</v>
      </c>
      <c r="K87" s="57">
        <f t="shared" si="28"/>
        <v>617</v>
      </c>
      <c r="L87" s="58" t="str">
        <f t="shared" si="29"/>
        <v>4#370</v>
      </c>
      <c r="M87" s="58" t="str">
        <f t="shared" si="30"/>
        <v>4#617</v>
      </c>
      <c r="N87" s="57" t="str">
        <f t="shared" si="31"/>
        <v>橙色铠甲</v>
      </c>
      <c r="O87" s="57">
        <f>VLOOKUP(N87,[1]Sheet1!A:B,2,0)</f>
        <v>10</v>
      </c>
      <c r="P87" s="60"/>
      <c r="Q87" s="60" t="s">
        <v>254</v>
      </c>
      <c r="R87" s="60">
        <v>26</v>
      </c>
      <c r="S87" s="60"/>
      <c r="T87" s="60"/>
      <c r="U87" s="60"/>
    </row>
    <row r="88" spans="2:21">
      <c r="B88" s="14">
        <v>3333</v>
      </c>
      <c r="C88" s="57" t="s">
        <v>364</v>
      </c>
      <c r="D88" s="57">
        <v>4</v>
      </c>
      <c r="E88" s="57" t="s">
        <v>228</v>
      </c>
      <c r="F88" s="57" t="str">
        <f t="shared" si="23"/>
        <v>速度</v>
      </c>
      <c r="G88" s="57">
        <f t="shared" si="24"/>
        <v>5</v>
      </c>
      <c r="H88" s="57" t="str">
        <f t="shared" si="25"/>
        <v>橙色</v>
      </c>
      <c r="I88" s="57" t="str">
        <f t="shared" si="26"/>
        <v>橙色速度</v>
      </c>
      <c r="J88" s="57">
        <f t="shared" si="27"/>
        <v>96</v>
      </c>
      <c r="K88" s="57">
        <f t="shared" si="28"/>
        <v>113</v>
      </c>
      <c r="L88" s="58" t="str">
        <f t="shared" si="29"/>
        <v>5#96</v>
      </c>
      <c r="M88" s="58" t="str">
        <f t="shared" si="30"/>
        <v>5#113</v>
      </c>
      <c r="N88" s="57" t="str">
        <f t="shared" si="31"/>
        <v>橙色鞋子</v>
      </c>
      <c r="O88" s="57">
        <f>VLOOKUP(N88,[1]Sheet1!A:B,2,0)</f>
        <v>11</v>
      </c>
      <c r="P88" s="60"/>
      <c r="Q88" s="60" t="s">
        <v>272</v>
      </c>
      <c r="R88" s="60">
        <v>10</v>
      </c>
      <c r="S88" s="60"/>
      <c r="T88" s="60"/>
      <c r="U88" s="60"/>
    </row>
    <row r="89" spans="2:21">
      <c r="B89" s="14">
        <v>3334</v>
      </c>
      <c r="C89" s="57" t="s">
        <v>365</v>
      </c>
      <c r="D89" s="57">
        <v>4</v>
      </c>
      <c r="E89" s="57" t="s">
        <v>228</v>
      </c>
      <c r="F89" s="57" t="str">
        <f t="shared" si="23"/>
        <v>速度</v>
      </c>
      <c r="G89" s="57">
        <f t="shared" si="24"/>
        <v>5</v>
      </c>
      <c r="H89" s="57" t="str">
        <f t="shared" si="25"/>
        <v>橙色</v>
      </c>
      <c r="I89" s="57" t="str">
        <f t="shared" si="26"/>
        <v>橙色速度</v>
      </c>
      <c r="J89" s="57">
        <f t="shared" si="27"/>
        <v>96</v>
      </c>
      <c r="K89" s="57">
        <f t="shared" si="28"/>
        <v>113</v>
      </c>
      <c r="L89" s="58" t="str">
        <f t="shared" si="29"/>
        <v>5#96</v>
      </c>
      <c r="M89" s="58" t="str">
        <f t="shared" si="30"/>
        <v>5#113</v>
      </c>
      <c r="N89" s="57" t="str">
        <f t="shared" si="31"/>
        <v>橙色鞋子</v>
      </c>
      <c r="O89" s="57">
        <f>VLOOKUP(N89,[1]Sheet1!A:B,2,0)</f>
        <v>11</v>
      </c>
      <c r="P89" s="60"/>
      <c r="Q89" s="60" t="s">
        <v>276</v>
      </c>
      <c r="R89" s="60">
        <v>10</v>
      </c>
      <c r="S89" s="60"/>
      <c r="T89" s="60"/>
      <c r="U89" s="60"/>
    </row>
    <row r="90" spans="2:21">
      <c r="B90" s="14">
        <v>3335</v>
      </c>
      <c r="C90" s="57" t="s">
        <v>366</v>
      </c>
      <c r="D90" s="57">
        <v>3</v>
      </c>
      <c r="E90" s="57" t="s">
        <v>232</v>
      </c>
      <c r="F90" s="57" t="str">
        <f t="shared" si="23"/>
        <v>生命</v>
      </c>
      <c r="G90" s="57">
        <f t="shared" si="24"/>
        <v>1</v>
      </c>
      <c r="H90" s="57" t="str">
        <f t="shared" si="25"/>
        <v>橙色</v>
      </c>
      <c r="I90" s="57" t="str">
        <f t="shared" si="26"/>
        <v>橙色生命</v>
      </c>
      <c r="J90" s="57">
        <f t="shared" si="27"/>
        <v>4212</v>
      </c>
      <c r="K90" s="57">
        <f t="shared" si="28"/>
        <v>7020</v>
      </c>
      <c r="L90" s="58" t="str">
        <f t="shared" si="29"/>
        <v>1#4212</v>
      </c>
      <c r="M90" s="58" t="str">
        <f t="shared" si="30"/>
        <v>1#7020</v>
      </c>
      <c r="N90" s="57" t="str">
        <f t="shared" si="31"/>
        <v>橙色头饰</v>
      </c>
      <c r="O90" s="57">
        <f>VLOOKUP(N90,[1]Sheet1!A:B,2,0)</f>
        <v>12</v>
      </c>
      <c r="P90" s="60"/>
      <c r="Q90" s="60" t="s">
        <v>280</v>
      </c>
      <c r="R90" s="60">
        <v>10</v>
      </c>
      <c r="S90" s="60"/>
      <c r="T90" s="60"/>
      <c r="U90" s="60"/>
    </row>
    <row r="91" spans="2:21">
      <c r="B91" s="14">
        <v>3336</v>
      </c>
      <c r="C91" s="57" t="s">
        <v>367</v>
      </c>
      <c r="D91" s="57">
        <v>3</v>
      </c>
      <c r="E91" s="57" t="s">
        <v>232</v>
      </c>
      <c r="F91" s="57" t="str">
        <f t="shared" si="23"/>
        <v>生命</v>
      </c>
      <c r="G91" s="57">
        <f t="shared" si="24"/>
        <v>1</v>
      </c>
      <c r="H91" s="57" t="str">
        <f t="shared" si="25"/>
        <v>橙色</v>
      </c>
      <c r="I91" s="57" t="str">
        <f t="shared" si="26"/>
        <v>橙色生命</v>
      </c>
      <c r="J91" s="57">
        <f t="shared" si="27"/>
        <v>4212</v>
      </c>
      <c r="K91" s="57">
        <f t="shared" si="28"/>
        <v>7020</v>
      </c>
      <c r="L91" s="58" t="str">
        <f t="shared" si="29"/>
        <v>1#4212</v>
      </c>
      <c r="M91" s="58" t="str">
        <f t="shared" si="30"/>
        <v>1#7020</v>
      </c>
      <c r="N91" s="57" t="str">
        <f t="shared" si="31"/>
        <v>橙色头饰</v>
      </c>
      <c r="O91" s="57">
        <f>VLOOKUP(N91,[1]Sheet1!A:B,2,0)</f>
        <v>12</v>
      </c>
      <c r="P91" s="60"/>
      <c r="Q91" s="60" t="s">
        <v>283</v>
      </c>
      <c r="R91" s="60">
        <v>10</v>
      </c>
      <c r="S91" s="60"/>
      <c r="T91" s="60"/>
      <c r="U91" s="60"/>
    </row>
    <row r="92" spans="2:21">
      <c r="B92" s="14">
        <v>4001</v>
      </c>
      <c r="C92" s="34" t="s">
        <v>368</v>
      </c>
      <c r="D92" s="57">
        <v>1</v>
      </c>
      <c r="E92" s="57" t="s">
        <v>219</v>
      </c>
      <c r="F92" s="57" t="str">
        <f t="shared" si="23"/>
        <v>攻击</v>
      </c>
      <c r="G92" s="57">
        <f t="shared" si="24"/>
        <v>2</v>
      </c>
      <c r="H92" s="57" t="str">
        <f t="shared" si="25"/>
        <v>紫色</v>
      </c>
      <c r="I92" s="57" t="str">
        <f t="shared" si="26"/>
        <v>紫色攻击</v>
      </c>
      <c r="J92" s="57">
        <f t="shared" si="27"/>
        <v>72</v>
      </c>
      <c r="K92" s="57">
        <f t="shared" si="28"/>
        <v>120</v>
      </c>
      <c r="L92" s="58" t="str">
        <f t="shared" si="29"/>
        <v>2#72</v>
      </c>
      <c r="M92" s="58" t="str">
        <f t="shared" si="30"/>
        <v>2#120</v>
      </c>
      <c r="N92" s="57" t="str">
        <f t="shared" si="31"/>
        <v>紫色武器</v>
      </c>
      <c r="O92" s="57">
        <f>VLOOKUP(N92,[1]Sheet1!A:B,2,0)</f>
        <v>5</v>
      </c>
      <c r="P92" s="60"/>
      <c r="Q92" s="60" t="s">
        <v>286</v>
      </c>
      <c r="R92" s="60">
        <v>10</v>
      </c>
      <c r="S92" s="60"/>
      <c r="T92" s="60"/>
      <c r="U92" s="60"/>
    </row>
    <row r="93" spans="2:21">
      <c r="B93" s="14">
        <v>4002</v>
      </c>
      <c r="C93" s="34" t="s">
        <v>369</v>
      </c>
      <c r="D93" s="57">
        <v>1</v>
      </c>
      <c r="E93" s="57" t="s">
        <v>219</v>
      </c>
      <c r="F93" s="57" t="str">
        <f t="shared" si="23"/>
        <v>攻击</v>
      </c>
      <c r="G93" s="57">
        <f t="shared" si="24"/>
        <v>2</v>
      </c>
      <c r="H93" s="57" t="str">
        <f t="shared" si="25"/>
        <v>紫色</v>
      </c>
      <c r="I93" s="57" t="str">
        <f t="shared" si="26"/>
        <v>紫色攻击</v>
      </c>
      <c r="J93" s="57">
        <f t="shared" si="27"/>
        <v>72</v>
      </c>
      <c r="K93" s="57">
        <f t="shared" si="28"/>
        <v>120</v>
      </c>
      <c r="L93" s="58" t="str">
        <f t="shared" si="29"/>
        <v>2#72</v>
      </c>
      <c r="M93" s="58" t="str">
        <f t="shared" si="30"/>
        <v>2#120</v>
      </c>
      <c r="N93" s="57" t="str">
        <f t="shared" si="31"/>
        <v>紫色武器</v>
      </c>
      <c r="O93" s="57">
        <f>VLOOKUP(N93,[1]Sheet1!A:B,2,0)</f>
        <v>5</v>
      </c>
      <c r="P93" s="60"/>
      <c r="Q93" s="60" t="s">
        <v>289</v>
      </c>
      <c r="R93" s="60">
        <v>10</v>
      </c>
      <c r="S93" s="60"/>
      <c r="T93" s="60"/>
      <c r="U93" s="60"/>
    </row>
    <row r="94" spans="2:21">
      <c r="B94" s="14">
        <v>4003</v>
      </c>
      <c r="C94" s="34" t="s">
        <v>370</v>
      </c>
      <c r="D94" s="57">
        <v>1</v>
      </c>
      <c r="E94" s="57" t="s">
        <v>219</v>
      </c>
      <c r="F94" s="57" t="str">
        <f t="shared" si="23"/>
        <v>攻击</v>
      </c>
      <c r="G94" s="57">
        <f t="shared" si="24"/>
        <v>2</v>
      </c>
      <c r="H94" s="57" t="str">
        <f t="shared" si="25"/>
        <v>紫色</v>
      </c>
      <c r="I94" s="57" t="str">
        <f t="shared" si="26"/>
        <v>紫色攻击</v>
      </c>
      <c r="J94" s="57">
        <f t="shared" si="27"/>
        <v>72</v>
      </c>
      <c r="K94" s="57">
        <f t="shared" si="28"/>
        <v>120</v>
      </c>
      <c r="L94" s="58" t="str">
        <f t="shared" si="29"/>
        <v>2#72</v>
      </c>
      <c r="M94" s="58" t="str">
        <f t="shared" si="30"/>
        <v>2#120</v>
      </c>
      <c r="N94" s="57" t="str">
        <f t="shared" si="31"/>
        <v>紫色武器</v>
      </c>
      <c r="O94" s="57">
        <f>VLOOKUP(N94,[1]Sheet1!A:B,2,0)</f>
        <v>5</v>
      </c>
      <c r="P94" s="60"/>
      <c r="Q94" s="60"/>
      <c r="R94" s="60"/>
      <c r="S94" s="60"/>
      <c r="T94" s="60"/>
      <c r="U94" s="60"/>
    </row>
    <row r="95" spans="2:21">
      <c r="B95" s="14">
        <v>4004</v>
      </c>
      <c r="C95" s="34" t="s">
        <v>371</v>
      </c>
      <c r="D95" s="57">
        <v>1</v>
      </c>
      <c r="E95" s="57" t="s">
        <v>219</v>
      </c>
      <c r="F95" s="57" t="str">
        <f t="shared" si="23"/>
        <v>攻击</v>
      </c>
      <c r="G95" s="57">
        <f t="shared" si="24"/>
        <v>2</v>
      </c>
      <c r="H95" s="57" t="str">
        <f t="shared" si="25"/>
        <v>紫色</v>
      </c>
      <c r="I95" s="57" t="str">
        <f t="shared" si="26"/>
        <v>紫色攻击</v>
      </c>
      <c r="J95" s="57">
        <f t="shared" si="27"/>
        <v>72</v>
      </c>
      <c r="K95" s="57">
        <f t="shared" si="28"/>
        <v>120</v>
      </c>
      <c r="L95" s="58" t="str">
        <f t="shared" si="29"/>
        <v>2#72</v>
      </c>
      <c r="M95" s="58" t="str">
        <f t="shared" si="30"/>
        <v>2#120</v>
      </c>
      <c r="N95" s="57" t="str">
        <f t="shared" si="31"/>
        <v>紫色武器</v>
      </c>
      <c r="O95" s="57">
        <f>VLOOKUP(N95,[1]Sheet1!A:B,2,0)</f>
        <v>5</v>
      </c>
      <c r="P95" s="60"/>
      <c r="Q95" s="60"/>
      <c r="R95" s="60"/>
      <c r="S95" s="60"/>
      <c r="T95" s="60"/>
      <c r="U95" s="60"/>
    </row>
    <row r="96" spans="2:21">
      <c r="B96" s="14">
        <v>4005</v>
      </c>
      <c r="C96" s="34" t="s">
        <v>372</v>
      </c>
      <c r="D96" s="57">
        <v>1</v>
      </c>
      <c r="E96" s="57" t="s">
        <v>219</v>
      </c>
      <c r="F96" s="57" t="str">
        <f t="shared" si="23"/>
        <v>攻击</v>
      </c>
      <c r="G96" s="57">
        <f t="shared" si="24"/>
        <v>2</v>
      </c>
      <c r="H96" s="57" t="str">
        <f t="shared" si="25"/>
        <v>紫色</v>
      </c>
      <c r="I96" s="57" t="str">
        <f t="shared" si="26"/>
        <v>紫色攻击</v>
      </c>
      <c r="J96" s="57">
        <f t="shared" si="27"/>
        <v>72</v>
      </c>
      <c r="K96" s="57">
        <f t="shared" si="28"/>
        <v>120</v>
      </c>
      <c r="L96" s="58" t="str">
        <f t="shared" si="29"/>
        <v>2#72</v>
      </c>
      <c r="M96" s="58" t="str">
        <f t="shared" si="30"/>
        <v>2#120</v>
      </c>
      <c r="N96" s="57" t="str">
        <f t="shared" si="31"/>
        <v>紫色武器</v>
      </c>
      <c r="O96" s="57">
        <f>VLOOKUP(N96,[1]Sheet1!A:B,2,0)</f>
        <v>5</v>
      </c>
      <c r="P96" s="60"/>
      <c r="Q96" s="60"/>
      <c r="R96" s="60"/>
      <c r="S96" s="60"/>
      <c r="T96" s="60"/>
      <c r="U96" s="60"/>
    </row>
    <row r="97" spans="2:21">
      <c r="B97" s="14">
        <v>4006</v>
      </c>
      <c r="C97" s="34" t="s">
        <v>373</v>
      </c>
      <c r="D97" s="57">
        <v>2</v>
      </c>
      <c r="E97" s="57" t="s">
        <v>225</v>
      </c>
      <c r="F97" s="57" t="str">
        <f t="shared" si="23"/>
        <v>护甲</v>
      </c>
      <c r="G97" s="57">
        <f t="shared" si="24"/>
        <v>3</v>
      </c>
      <c r="H97" s="57" t="str">
        <f t="shared" si="25"/>
        <v>紫色</v>
      </c>
      <c r="I97" s="57" t="str">
        <f t="shared" si="26"/>
        <v>紫色护甲</v>
      </c>
      <c r="J97" s="57">
        <f t="shared" si="27"/>
        <v>74</v>
      </c>
      <c r="K97" s="57">
        <f t="shared" si="28"/>
        <v>124</v>
      </c>
      <c r="L97" s="58" t="str">
        <f t="shared" si="29"/>
        <v>3#74</v>
      </c>
      <c r="M97" s="58" t="str">
        <f t="shared" si="30"/>
        <v>3#124</v>
      </c>
      <c r="N97" s="57" t="str">
        <f t="shared" si="31"/>
        <v>紫色铠甲</v>
      </c>
      <c r="O97" s="57">
        <f>VLOOKUP(N97,[1]Sheet1!A:B,2,0)</f>
        <v>6</v>
      </c>
      <c r="P97" s="60"/>
      <c r="Q97" s="60"/>
      <c r="R97" s="60"/>
      <c r="S97" s="60"/>
      <c r="T97" s="60"/>
      <c r="U97" s="60"/>
    </row>
    <row r="98" spans="2:21">
      <c r="B98" s="14">
        <v>4007</v>
      </c>
      <c r="C98" s="34" t="s">
        <v>374</v>
      </c>
      <c r="D98" s="57">
        <v>2</v>
      </c>
      <c r="E98" s="57" t="s">
        <v>222</v>
      </c>
      <c r="F98" s="57" t="str">
        <f t="shared" si="23"/>
        <v>魔抗</v>
      </c>
      <c r="G98" s="57">
        <f t="shared" si="24"/>
        <v>4</v>
      </c>
      <c r="H98" s="57" t="str">
        <f t="shared" si="25"/>
        <v>紫色</v>
      </c>
      <c r="I98" s="57" t="str">
        <f t="shared" si="26"/>
        <v>紫色魔抗</v>
      </c>
      <c r="J98" s="57">
        <f t="shared" si="27"/>
        <v>70</v>
      </c>
      <c r="K98" s="57">
        <f t="shared" si="28"/>
        <v>116</v>
      </c>
      <c r="L98" s="58" t="str">
        <f t="shared" si="29"/>
        <v>4#70</v>
      </c>
      <c r="M98" s="58" t="str">
        <f t="shared" si="30"/>
        <v>4#116</v>
      </c>
      <c r="N98" s="57" t="str">
        <f t="shared" si="31"/>
        <v>紫色铠甲</v>
      </c>
      <c r="O98" s="57">
        <f>VLOOKUP(N98,[1]Sheet1!A:B,2,0)</f>
        <v>6</v>
      </c>
    </row>
    <row r="99" spans="2:21">
      <c r="B99" s="14">
        <v>4008</v>
      </c>
      <c r="C99" s="34" t="s">
        <v>375</v>
      </c>
      <c r="D99" s="57">
        <v>4</v>
      </c>
      <c r="E99" s="57" t="s">
        <v>228</v>
      </c>
      <c r="F99" s="57" t="str">
        <f t="shared" si="23"/>
        <v>速度</v>
      </c>
      <c r="G99" s="57">
        <f t="shared" si="24"/>
        <v>5</v>
      </c>
      <c r="H99" s="57" t="str">
        <f t="shared" si="25"/>
        <v>紫色</v>
      </c>
      <c r="I99" s="57" t="str">
        <f t="shared" si="26"/>
        <v>紫色速度</v>
      </c>
      <c r="J99" s="57">
        <f t="shared" si="27"/>
        <v>72</v>
      </c>
      <c r="K99" s="57">
        <f t="shared" si="28"/>
        <v>84</v>
      </c>
      <c r="L99" s="58" t="str">
        <f t="shared" si="29"/>
        <v>5#72</v>
      </c>
      <c r="M99" s="58" t="str">
        <f t="shared" si="30"/>
        <v>5#84</v>
      </c>
      <c r="N99" s="57" t="str">
        <f t="shared" si="31"/>
        <v>紫色鞋子</v>
      </c>
      <c r="O99" s="57">
        <f>VLOOKUP(N99,[1]Sheet1!A:B,2,0)</f>
        <v>7</v>
      </c>
    </row>
    <row r="100" spans="2:21">
      <c r="B100" s="14">
        <v>4009</v>
      </c>
      <c r="C100" s="34" t="s">
        <v>327</v>
      </c>
      <c r="D100" s="57">
        <v>3</v>
      </c>
      <c r="E100" s="57" t="str">
        <f t="shared" si="22"/>
        <v>头饰</v>
      </c>
      <c r="F100" s="57" t="str">
        <f t="shared" si="23"/>
        <v>生命</v>
      </c>
      <c r="G100" s="57">
        <f t="shared" si="24"/>
        <v>1</v>
      </c>
      <c r="H100" s="57" t="str">
        <f t="shared" si="25"/>
        <v>紫色</v>
      </c>
      <c r="I100" s="57" t="str">
        <f t="shared" si="26"/>
        <v>紫色生命</v>
      </c>
      <c r="J100" s="57">
        <f t="shared" si="27"/>
        <v>792</v>
      </c>
      <c r="K100" s="57">
        <f t="shared" si="28"/>
        <v>1320</v>
      </c>
      <c r="L100" s="58" t="str">
        <f t="shared" si="29"/>
        <v>1#792</v>
      </c>
      <c r="M100" s="58" t="str">
        <f t="shared" si="30"/>
        <v>1#1320</v>
      </c>
      <c r="N100" s="57" t="str">
        <f t="shared" si="31"/>
        <v>紫色头饰</v>
      </c>
      <c r="O100" s="57">
        <f>VLOOKUP(N100,[1]Sheet1!A:B,2,0)</f>
        <v>8</v>
      </c>
    </row>
    <row r="101" spans="2:21">
      <c r="B101" s="14">
        <v>4101</v>
      </c>
      <c r="C101" s="57" t="s">
        <v>349</v>
      </c>
      <c r="D101" s="57">
        <v>1</v>
      </c>
      <c r="E101" s="57" t="s">
        <v>219</v>
      </c>
      <c r="F101" s="57" t="str">
        <f t="shared" si="23"/>
        <v>攻击</v>
      </c>
      <c r="G101" s="57">
        <f t="shared" si="24"/>
        <v>2</v>
      </c>
      <c r="H101" s="57" t="str">
        <f t="shared" si="25"/>
        <v>橙色</v>
      </c>
      <c r="I101" s="57" t="str">
        <f t="shared" si="26"/>
        <v>橙色攻击</v>
      </c>
      <c r="J101" s="57">
        <f t="shared" si="27"/>
        <v>383</v>
      </c>
      <c r="K101" s="57">
        <f t="shared" si="28"/>
        <v>638</v>
      </c>
      <c r="L101" s="58" t="str">
        <f t="shared" si="29"/>
        <v>2#383</v>
      </c>
      <c r="M101" s="58" t="str">
        <f t="shared" si="30"/>
        <v>2#638</v>
      </c>
      <c r="N101" s="57" t="str">
        <f t="shared" si="31"/>
        <v>橙色武器</v>
      </c>
      <c r="O101" s="57">
        <f>VLOOKUP(N101,[1]Sheet1!A:B,2,0)</f>
        <v>9</v>
      </c>
    </row>
    <row r="102" spans="2:21">
      <c r="B102" s="14">
        <v>4102</v>
      </c>
      <c r="C102" s="57" t="s">
        <v>350</v>
      </c>
      <c r="D102" s="57">
        <v>1</v>
      </c>
      <c r="E102" s="57" t="s">
        <v>219</v>
      </c>
      <c r="F102" s="57" t="str">
        <f t="shared" si="23"/>
        <v>攻击</v>
      </c>
      <c r="G102" s="57">
        <f t="shared" si="24"/>
        <v>2</v>
      </c>
      <c r="H102" s="57" t="str">
        <f t="shared" si="25"/>
        <v>橙色</v>
      </c>
      <c r="I102" s="57" t="str">
        <f t="shared" si="26"/>
        <v>橙色攻击</v>
      </c>
      <c r="J102" s="57">
        <f t="shared" si="27"/>
        <v>383</v>
      </c>
      <c r="K102" s="57">
        <f t="shared" si="28"/>
        <v>638</v>
      </c>
      <c r="L102" s="58" t="str">
        <f t="shared" si="29"/>
        <v>2#383</v>
      </c>
      <c r="M102" s="58" t="str">
        <f t="shared" si="30"/>
        <v>2#638</v>
      </c>
      <c r="N102" s="57" t="str">
        <f t="shared" si="31"/>
        <v>橙色武器</v>
      </c>
      <c r="O102" s="57">
        <f>VLOOKUP(N102,[1]Sheet1!A:B,2,0)</f>
        <v>9</v>
      </c>
    </row>
    <row r="103" spans="2:21">
      <c r="B103" s="14">
        <v>4103</v>
      </c>
      <c r="C103" s="57" t="s">
        <v>351</v>
      </c>
      <c r="D103" s="57">
        <v>1</v>
      </c>
      <c r="E103" s="57" t="s">
        <v>219</v>
      </c>
      <c r="F103" s="57" t="str">
        <f t="shared" si="23"/>
        <v>攻击</v>
      </c>
      <c r="G103" s="57">
        <f t="shared" si="24"/>
        <v>2</v>
      </c>
      <c r="H103" s="57" t="str">
        <f t="shared" si="25"/>
        <v>橙色</v>
      </c>
      <c r="I103" s="57" t="str">
        <f t="shared" si="26"/>
        <v>橙色攻击</v>
      </c>
      <c r="J103" s="57">
        <f t="shared" si="27"/>
        <v>383</v>
      </c>
      <c r="K103" s="57">
        <f t="shared" si="28"/>
        <v>638</v>
      </c>
      <c r="L103" s="58" t="str">
        <f t="shared" si="29"/>
        <v>2#383</v>
      </c>
      <c r="M103" s="58" t="str">
        <f t="shared" si="30"/>
        <v>2#638</v>
      </c>
      <c r="N103" s="57" t="str">
        <f t="shared" si="31"/>
        <v>橙色武器</v>
      </c>
      <c r="O103" s="57">
        <f>VLOOKUP(N103,[1]Sheet1!A:B,2,0)</f>
        <v>9</v>
      </c>
    </row>
    <row r="104" spans="2:21">
      <c r="B104" s="14">
        <v>4104</v>
      </c>
      <c r="C104" s="57" t="s">
        <v>352</v>
      </c>
      <c r="D104" s="57">
        <v>1</v>
      </c>
      <c r="E104" s="57" t="s">
        <v>219</v>
      </c>
      <c r="F104" s="57" t="str">
        <f t="shared" si="23"/>
        <v>攻击</v>
      </c>
      <c r="G104" s="57">
        <f t="shared" si="24"/>
        <v>2</v>
      </c>
      <c r="H104" s="57" t="str">
        <f t="shared" si="25"/>
        <v>橙色</v>
      </c>
      <c r="I104" s="57" t="str">
        <f t="shared" si="26"/>
        <v>橙色攻击</v>
      </c>
      <c r="J104" s="57">
        <f t="shared" si="27"/>
        <v>383</v>
      </c>
      <c r="K104" s="57">
        <f t="shared" si="28"/>
        <v>638</v>
      </c>
      <c r="L104" s="58" t="str">
        <f t="shared" si="29"/>
        <v>2#383</v>
      </c>
      <c r="M104" s="58" t="str">
        <f t="shared" si="30"/>
        <v>2#638</v>
      </c>
      <c r="N104" s="57" t="str">
        <f t="shared" si="31"/>
        <v>橙色武器</v>
      </c>
      <c r="O104" s="57">
        <f>VLOOKUP(N104,[1]Sheet1!A:B,2,0)</f>
        <v>9</v>
      </c>
    </row>
    <row r="105" spans="2:21">
      <c r="B105" s="14">
        <v>4105</v>
      </c>
      <c r="C105" s="57" t="s">
        <v>353</v>
      </c>
      <c r="D105" s="57">
        <v>1</v>
      </c>
      <c r="E105" s="57" t="s">
        <v>219</v>
      </c>
      <c r="F105" s="57" t="str">
        <f t="shared" si="23"/>
        <v>攻击</v>
      </c>
      <c r="G105" s="57">
        <f t="shared" si="24"/>
        <v>2</v>
      </c>
      <c r="H105" s="57" t="str">
        <f t="shared" si="25"/>
        <v>橙色</v>
      </c>
      <c r="I105" s="57" t="str">
        <f t="shared" si="26"/>
        <v>橙色攻击</v>
      </c>
      <c r="J105" s="57">
        <f t="shared" si="27"/>
        <v>383</v>
      </c>
      <c r="K105" s="57">
        <f t="shared" si="28"/>
        <v>638</v>
      </c>
      <c r="L105" s="58" t="str">
        <f t="shared" si="29"/>
        <v>2#383</v>
      </c>
      <c r="M105" s="58" t="str">
        <f t="shared" si="30"/>
        <v>2#638</v>
      </c>
      <c r="N105" s="57" t="str">
        <f t="shared" si="31"/>
        <v>橙色武器</v>
      </c>
      <c r="O105" s="57">
        <f>VLOOKUP(N105,[1]Sheet1!A:B,2,0)</f>
        <v>9</v>
      </c>
    </row>
    <row r="106" spans="2:21">
      <c r="B106" s="14">
        <v>4106</v>
      </c>
      <c r="C106" s="57" t="s">
        <v>354</v>
      </c>
      <c r="D106" s="57">
        <v>1</v>
      </c>
      <c r="E106" s="57" t="s">
        <v>219</v>
      </c>
      <c r="F106" s="57" t="str">
        <f t="shared" si="23"/>
        <v>攻击</v>
      </c>
      <c r="G106" s="57">
        <f t="shared" si="24"/>
        <v>2</v>
      </c>
      <c r="H106" s="57" t="str">
        <f t="shared" si="25"/>
        <v>橙色</v>
      </c>
      <c r="I106" s="57" t="str">
        <f t="shared" si="26"/>
        <v>橙色攻击</v>
      </c>
      <c r="J106" s="57">
        <f t="shared" si="27"/>
        <v>383</v>
      </c>
      <c r="K106" s="57">
        <f t="shared" si="28"/>
        <v>638</v>
      </c>
      <c r="L106" s="58" t="str">
        <f t="shared" si="29"/>
        <v>2#383</v>
      </c>
      <c r="M106" s="58" t="str">
        <f t="shared" si="30"/>
        <v>2#638</v>
      </c>
      <c r="N106" s="57" t="str">
        <f t="shared" si="31"/>
        <v>橙色武器</v>
      </c>
      <c r="O106" s="57">
        <f>VLOOKUP(N106,[1]Sheet1!A:B,2,0)</f>
        <v>9</v>
      </c>
    </row>
    <row r="107" spans="2:21">
      <c r="B107" s="14">
        <v>4107</v>
      </c>
      <c r="C107" s="57" t="s">
        <v>355</v>
      </c>
      <c r="D107" s="57">
        <v>1</v>
      </c>
      <c r="E107" s="57" t="s">
        <v>219</v>
      </c>
      <c r="F107" s="57" t="str">
        <f t="shared" si="23"/>
        <v>攻击</v>
      </c>
      <c r="G107" s="57">
        <f t="shared" si="24"/>
        <v>2</v>
      </c>
      <c r="H107" s="57" t="str">
        <f t="shared" si="25"/>
        <v>橙色</v>
      </c>
      <c r="I107" s="57" t="str">
        <f t="shared" si="26"/>
        <v>橙色攻击</v>
      </c>
      <c r="J107" s="57">
        <f t="shared" si="27"/>
        <v>383</v>
      </c>
      <c r="K107" s="57">
        <f t="shared" si="28"/>
        <v>638</v>
      </c>
      <c r="L107" s="58" t="str">
        <f t="shared" si="29"/>
        <v>2#383</v>
      </c>
      <c r="M107" s="58" t="str">
        <f t="shared" si="30"/>
        <v>2#638</v>
      </c>
      <c r="N107" s="57" t="str">
        <f t="shared" si="31"/>
        <v>橙色武器</v>
      </c>
      <c r="O107" s="57">
        <f>VLOOKUP(N107,[1]Sheet1!A:B,2,0)</f>
        <v>9</v>
      </c>
    </row>
    <row r="108" spans="2:21">
      <c r="B108" s="14">
        <v>4108</v>
      </c>
      <c r="C108" s="57" t="s">
        <v>356</v>
      </c>
      <c r="D108" s="57">
        <v>1</v>
      </c>
      <c r="E108" s="57" t="s">
        <v>219</v>
      </c>
      <c r="F108" s="57" t="str">
        <f t="shared" si="23"/>
        <v>攻击</v>
      </c>
      <c r="G108" s="57">
        <f t="shared" si="24"/>
        <v>2</v>
      </c>
      <c r="H108" s="57" t="str">
        <f t="shared" si="25"/>
        <v>橙色</v>
      </c>
      <c r="I108" s="57" t="str">
        <f t="shared" si="26"/>
        <v>橙色攻击</v>
      </c>
      <c r="J108" s="57">
        <f t="shared" si="27"/>
        <v>383</v>
      </c>
      <c r="K108" s="57">
        <f t="shared" si="28"/>
        <v>638</v>
      </c>
      <c r="L108" s="58" t="str">
        <f t="shared" si="29"/>
        <v>2#383</v>
      </c>
      <c r="M108" s="58" t="str">
        <f t="shared" si="30"/>
        <v>2#638</v>
      </c>
      <c r="N108" s="57" t="str">
        <f t="shared" si="31"/>
        <v>橙色武器</v>
      </c>
      <c r="O108" s="57">
        <f>VLOOKUP(N108,[1]Sheet1!A:B,2,0)</f>
        <v>9</v>
      </c>
    </row>
    <row r="109" spans="2:21">
      <c r="B109" s="14">
        <v>4109</v>
      </c>
      <c r="C109" s="57" t="s">
        <v>357</v>
      </c>
      <c r="D109" s="57">
        <v>1</v>
      </c>
      <c r="E109" s="57" t="s">
        <v>219</v>
      </c>
      <c r="F109" s="57" t="str">
        <f t="shared" si="23"/>
        <v>攻击</v>
      </c>
      <c r="G109" s="57">
        <f t="shared" si="24"/>
        <v>2</v>
      </c>
      <c r="H109" s="57" t="str">
        <f t="shared" si="25"/>
        <v>橙色</v>
      </c>
      <c r="I109" s="57" t="str">
        <f t="shared" si="26"/>
        <v>橙色攻击</v>
      </c>
      <c r="J109" s="57">
        <f t="shared" si="27"/>
        <v>383</v>
      </c>
      <c r="K109" s="57">
        <f t="shared" si="28"/>
        <v>638</v>
      </c>
      <c r="L109" s="58" t="str">
        <f t="shared" si="29"/>
        <v>2#383</v>
      </c>
      <c r="M109" s="58" t="str">
        <f t="shared" si="30"/>
        <v>2#638</v>
      </c>
      <c r="N109" s="57" t="str">
        <f t="shared" si="31"/>
        <v>橙色武器</v>
      </c>
      <c r="O109" s="57">
        <f>VLOOKUP(N109,[1]Sheet1!A:B,2,0)</f>
        <v>9</v>
      </c>
    </row>
    <row r="110" spans="2:21">
      <c r="B110" s="14">
        <v>4110</v>
      </c>
      <c r="C110" s="57" t="s">
        <v>358</v>
      </c>
      <c r="D110" s="57">
        <v>1</v>
      </c>
      <c r="E110" s="57" t="s">
        <v>219</v>
      </c>
      <c r="F110" s="57" t="str">
        <f t="shared" si="23"/>
        <v>攻击</v>
      </c>
      <c r="G110" s="57">
        <f t="shared" si="24"/>
        <v>2</v>
      </c>
      <c r="H110" s="57" t="str">
        <f t="shared" si="25"/>
        <v>橙色</v>
      </c>
      <c r="I110" s="57" t="str">
        <f t="shared" si="26"/>
        <v>橙色攻击</v>
      </c>
      <c r="J110" s="57">
        <f t="shared" si="27"/>
        <v>383</v>
      </c>
      <c r="K110" s="57">
        <f t="shared" si="28"/>
        <v>638</v>
      </c>
      <c r="L110" s="58" t="str">
        <f t="shared" si="29"/>
        <v>2#383</v>
      </c>
      <c r="M110" s="58" t="str">
        <f t="shared" si="30"/>
        <v>2#638</v>
      </c>
      <c r="N110" s="57" t="str">
        <f t="shared" si="31"/>
        <v>橙色武器</v>
      </c>
      <c r="O110" s="57">
        <f>VLOOKUP(N110,[1]Sheet1!A:B,2,0)</f>
        <v>9</v>
      </c>
    </row>
    <row r="111" spans="2:21">
      <c r="B111" s="14">
        <v>4111</v>
      </c>
      <c r="C111" s="57" t="s">
        <v>360</v>
      </c>
      <c r="D111" s="57">
        <v>2</v>
      </c>
      <c r="E111" s="57" t="s">
        <v>225</v>
      </c>
      <c r="F111" s="57" t="str">
        <f t="shared" si="23"/>
        <v>护甲</v>
      </c>
      <c r="G111" s="57">
        <f t="shared" si="24"/>
        <v>3</v>
      </c>
      <c r="H111" s="57" t="str">
        <f t="shared" si="25"/>
        <v>橙色</v>
      </c>
      <c r="I111" s="57" t="str">
        <f t="shared" si="26"/>
        <v>橙色护甲</v>
      </c>
      <c r="J111" s="57">
        <f t="shared" si="27"/>
        <v>396</v>
      </c>
      <c r="K111" s="57">
        <f t="shared" si="28"/>
        <v>659</v>
      </c>
      <c r="L111" s="58" t="str">
        <f t="shared" si="29"/>
        <v>3#396</v>
      </c>
      <c r="M111" s="58" t="str">
        <f t="shared" si="30"/>
        <v>3#659</v>
      </c>
      <c r="N111" s="57" t="str">
        <f t="shared" si="31"/>
        <v>橙色铠甲</v>
      </c>
      <c r="O111" s="57">
        <f>VLOOKUP(N111,[1]Sheet1!A:B,2,0)</f>
        <v>10</v>
      </c>
    </row>
    <row r="112" spans="2:21">
      <c r="B112" s="14">
        <v>4112</v>
      </c>
      <c r="C112" s="57" t="s">
        <v>361</v>
      </c>
      <c r="D112" s="57">
        <v>2</v>
      </c>
      <c r="E112" s="57" t="s">
        <v>225</v>
      </c>
      <c r="F112" s="57" t="str">
        <f t="shared" si="23"/>
        <v>护甲</v>
      </c>
      <c r="G112" s="57">
        <f t="shared" si="24"/>
        <v>3</v>
      </c>
      <c r="H112" s="57" t="str">
        <f t="shared" si="25"/>
        <v>橙色</v>
      </c>
      <c r="I112" s="57" t="str">
        <f t="shared" si="26"/>
        <v>橙色护甲</v>
      </c>
      <c r="J112" s="57">
        <f t="shared" si="27"/>
        <v>396</v>
      </c>
      <c r="K112" s="57">
        <f t="shared" si="28"/>
        <v>659</v>
      </c>
      <c r="L112" s="58" t="str">
        <f t="shared" si="29"/>
        <v>3#396</v>
      </c>
      <c r="M112" s="58" t="str">
        <f t="shared" si="30"/>
        <v>3#659</v>
      </c>
      <c r="N112" s="57" t="str">
        <f t="shared" si="31"/>
        <v>橙色铠甲</v>
      </c>
      <c r="O112" s="57">
        <f>VLOOKUP(N112,[1]Sheet1!A:B,2,0)</f>
        <v>10</v>
      </c>
    </row>
    <row r="113" spans="2:15">
      <c r="B113" s="14">
        <v>4113</v>
      </c>
      <c r="C113" s="57" t="s">
        <v>362</v>
      </c>
      <c r="D113" s="57">
        <v>2</v>
      </c>
      <c r="E113" s="57" t="s">
        <v>222</v>
      </c>
      <c r="F113" s="57" t="str">
        <f t="shared" si="23"/>
        <v>魔抗</v>
      </c>
      <c r="G113" s="57">
        <f t="shared" si="24"/>
        <v>4</v>
      </c>
      <c r="H113" s="57" t="str">
        <f t="shared" si="25"/>
        <v>橙色</v>
      </c>
      <c r="I113" s="57" t="str">
        <f t="shared" si="26"/>
        <v>橙色魔抗</v>
      </c>
      <c r="J113" s="57">
        <f t="shared" si="27"/>
        <v>370</v>
      </c>
      <c r="K113" s="57">
        <f t="shared" si="28"/>
        <v>617</v>
      </c>
      <c r="L113" s="58" t="str">
        <f t="shared" si="29"/>
        <v>4#370</v>
      </c>
      <c r="M113" s="58" t="str">
        <f t="shared" si="30"/>
        <v>4#617</v>
      </c>
      <c r="N113" s="57" t="str">
        <f t="shared" si="31"/>
        <v>橙色铠甲</v>
      </c>
      <c r="O113" s="57">
        <f>VLOOKUP(N113,[1]Sheet1!A:B,2,0)</f>
        <v>10</v>
      </c>
    </row>
    <row r="114" spans="2:15">
      <c r="B114" s="14">
        <v>4114</v>
      </c>
      <c r="C114" s="57" t="s">
        <v>363</v>
      </c>
      <c r="D114" s="57">
        <v>2</v>
      </c>
      <c r="E114" s="57" t="s">
        <v>222</v>
      </c>
      <c r="F114" s="57" t="str">
        <f t="shared" si="23"/>
        <v>魔抗</v>
      </c>
      <c r="G114" s="57">
        <f t="shared" si="24"/>
        <v>4</v>
      </c>
      <c r="H114" s="57" t="str">
        <f t="shared" si="25"/>
        <v>橙色</v>
      </c>
      <c r="I114" s="57" t="str">
        <f t="shared" si="26"/>
        <v>橙色魔抗</v>
      </c>
      <c r="J114" s="57">
        <f t="shared" si="27"/>
        <v>370</v>
      </c>
      <c r="K114" s="57">
        <f t="shared" si="28"/>
        <v>617</v>
      </c>
      <c r="L114" s="58" t="str">
        <f t="shared" si="29"/>
        <v>4#370</v>
      </c>
      <c r="M114" s="58" t="str">
        <f t="shared" si="30"/>
        <v>4#617</v>
      </c>
      <c r="N114" s="57" t="str">
        <f t="shared" si="31"/>
        <v>橙色铠甲</v>
      </c>
      <c r="O114" s="57">
        <f>VLOOKUP(N114,[1]Sheet1!A:B,2,0)</f>
        <v>10</v>
      </c>
    </row>
    <row r="115" spans="2:15">
      <c r="B115" s="14">
        <v>4115</v>
      </c>
      <c r="C115" s="57" t="s">
        <v>364</v>
      </c>
      <c r="D115" s="57">
        <v>4</v>
      </c>
      <c r="E115" s="57" t="s">
        <v>228</v>
      </c>
      <c r="F115" s="57" t="str">
        <f t="shared" si="23"/>
        <v>速度</v>
      </c>
      <c r="G115" s="57">
        <f t="shared" si="24"/>
        <v>5</v>
      </c>
      <c r="H115" s="57" t="str">
        <f t="shared" si="25"/>
        <v>橙色</v>
      </c>
      <c r="I115" s="57" t="str">
        <f t="shared" si="26"/>
        <v>橙色速度</v>
      </c>
      <c r="J115" s="57">
        <f t="shared" si="27"/>
        <v>96</v>
      </c>
      <c r="K115" s="57">
        <f t="shared" si="28"/>
        <v>113</v>
      </c>
      <c r="L115" s="58" t="str">
        <f t="shared" si="29"/>
        <v>5#96</v>
      </c>
      <c r="M115" s="58" t="str">
        <f t="shared" si="30"/>
        <v>5#113</v>
      </c>
      <c r="N115" s="57" t="str">
        <f t="shared" si="31"/>
        <v>橙色鞋子</v>
      </c>
      <c r="O115" s="57">
        <f>VLOOKUP(N115,[1]Sheet1!A:B,2,0)</f>
        <v>11</v>
      </c>
    </row>
    <row r="116" spans="2:15">
      <c r="B116" s="14">
        <v>4116</v>
      </c>
      <c r="C116" s="57" t="s">
        <v>365</v>
      </c>
      <c r="D116" s="57">
        <v>4</v>
      </c>
      <c r="E116" s="57" t="s">
        <v>228</v>
      </c>
      <c r="F116" s="57" t="str">
        <f t="shared" si="23"/>
        <v>速度</v>
      </c>
      <c r="G116" s="57">
        <f t="shared" si="24"/>
        <v>5</v>
      </c>
      <c r="H116" s="57" t="str">
        <f t="shared" si="25"/>
        <v>橙色</v>
      </c>
      <c r="I116" s="57" t="str">
        <f t="shared" si="26"/>
        <v>橙色速度</v>
      </c>
      <c r="J116" s="57">
        <f t="shared" si="27"/>
        <v>96</v>
      </c>
      <c r="K116" s="57">
        <f t="shared" si="28"/>
        <v>113</v>
      </c>
      <c r="L116" s="58" t="str">
        <f t="shared" si="29"/>
        <v>5#96</v>
      </c>
      <c r="M116" s="58" t="str">
        <f t="shared" si="30"/>
        <v>5#113</v>
      </c>
      <c r="N116" s="57" t="str">
        <f t="shared" si="31"/>
        <v>橙色鞋子</v>
      </c>
      <c r="O116" s="57">
        <f>VLOOKUP(N116,[1]Sheet1!A:B,2,0)</f>
        <v>11</v>
      </c>
    </row>
    <row r="117" spans="2:15">
      <c r="B117" s="14">
        <v>4117</v>
      </c>
      <c r="C117" s="57" t="s">
        <v>366</v>
      </c>
      <c r="D117" s="57">
        <v>3</v>
      </c>
      <c r="E117" s="57" t="s">
        <v>232</v>
      </c>
      <c r="F117" s="57" t="str">
        <f t="shared" si="23"/>
        <v>生命</v>
      </c>
      <c r="G117" s="57">
        <f t="shared" si="24"/>
        <v>1</v>
      </c>
      <c r="H117" s="57" t="str">
        <f t="shared" si="25"/>
        <v>橙色</v>
      </c>
      <c r="I117" s="57" t="str">
        <f t="shared" si="26"/>
        <v>橙色生命</v>
      </c>
      <c r="J117" s="57">
        <f t="shared" si="27"/>
        <v>4212</v>
      </c>
      <c r="K117" s="57">
        <f t="shared" si="28"/>
        <v>7020</v>
      </c>
      <c r="L117" s="58" t="str">
        <f t="shared" si="29"/>
        <v>1#4212</v>
      </c>
      <c r="M117" s="58" t="str">
        <f t="shared" si="30"/>
        <v>1#7020</v>
      </c>
      <c r="N117" s="57" t="str">
        <f t="shared" si="31"/>
        <v>橙色头饰</v>
      </c>
      <c r="O117" s="57">
        <f>VLOOKUP(N117,[1]Sheet1!A:B,2,0)</f>
        <v>12</v>
      </c>
    </row>
    <row r="118" spans="2:15">
      <c r="B118" s="14">
        <v>4118</v>
      </c>
      <c r="C118" s="57" t="s">
        <v>367</v>
      </c>
      <c r="D118" s="57">
        <v>3</v>
      </c>
      <c r="E118" s="57" t="s">
        <v>232</v>
      </c>
      <c r="F118" s="57" t="str">
        <f t="shared" si="23"/>
        <v>生命</v>
      </c>
      <c r="G118" s="57">
        <f t="shared" si="24"/>
        <v>1</v>
      </c>
      <c r="H118" s="57" t="str">
        <f t="shared" si="25"/>
        <v>橙色</v>
      </c>
      <c r="I118" s="57" t="str">
        <f t="shared" si="26"/>
        <v>橙色生命</v>
      </c>
      <c r="J118" s="57">
        <f t="shared" si="27"/>
        <v>4212</v>
      </c>
      <c r="K118" s="57">
        <f t="shared" si="28"/>
        <v>7020</v>
      </c>
      <c r="L118" s="58" t="str">
        <f t="shared" si="29"/>
        <v>1#4212</v>
      </c>
      <c r="M118" s="58" t="str">
        <f t="shared" si="30"/>
        <v>1#7020</v>
      </c>
      <c r="N118" s="57" t="str">
        <f t="shared" si="31"/>
        <v>橙色头饰</v>
      </c>
      <c r="O118" s="57">
        <f>VLOOKUP(N118,[1]Sheet1!A:B,2,0)</f>
        <v>12</v>
      </c>
    </row>
  </sheetData>
  <autoFilter ref="B1:R118" xr:uid="{00000000-0009-0000-0000-000001000000}"/>
  <phoneticPr fontId="27" type="noConversion"/>
  <pageMargins left="0.69930555555555596" right="0.69930555555555596"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4"/>
  <sheetViews>
    <sheetView topLeftCell="F22" workbookViewId="0">
      <selection activeCell="M33" sqref="M33:M40"/>
    </sheetView>
  </sheetViews>
  <sheetFormatPr defaultColWidth="9" defaultRowHeight="14.25"/>
  <cols>
    <col min="1" max="1" width="9" style="49"/>
    <col min="2" max="2" width="11" style="49" customWidth="1"/>
    <col min="3" max="3" width="7.875" style="49" customWidth="1"/>
    <col min="4" max="4" width="8.5" style="49" customWidth="1"/>
    <col min="5" max="8" width="9" style="49"/>
    <col min="9" max="9" width="40.125" style="49" customWidth="1"/>
    <col min="10" max="10" width="45.875" style="49" customWidth="1"/>
    <col min="11" max="12" width="9" style="49"/>
    <col min="13" max="13" width="11" style="49" customWidth="1"/>
    <col min="14" max="14" width="11.25" style="49" customWidth="1"/>
    <col min="15" max="15" width="14.375" style="49" customWidth="1"/>
    <col min="16" max="16" width="9" style="49"/>
    <col min="17" max="17" width="9" style="50"/>
    <col min="18" max="16384" width="9" style="49"/>
  </cols>
  <sheetData>
    <row r="1" spans="1:17">
      <c r="A1" s="51"/>
      <c r="B1" s="51"/>
    </row>
    <row r="2" spans="1:17">
      <c r="A2" s="51"/>
      <c r="B2" s="51" t="s">
        <v>376</v>
      </c>
      <c r="E2" s="51" t="s">
        <v>377</v>
      </c>
      <c r="F2" s="51" t="s">
        <v>378</v>
      </c>
      <c r="I2" s="51" t="s">
        <v>379</v>
      </c>
      <c r="J2" s="51" t="s">
        <v>380</v>
      </c>
      <c r="L2" s="51" t="s">
        <v>381</v>
      </c>
      <c r="M2" s="51" t="s">
        <v>382</v>
      </c>
      <c r="N2" s="51" t="s">
        <v>383</v>
      </c>
      <c r="O2" s="51" t="s">
        <v>380</v>
      </c>
      <c r="P2" s="51" t="s">
        <v>384</v>
      </c>
    </row>
    <row r="3" spans="1:17">
      <c r="A3" s="51">
        <v>1</v>
      </c>
      <c r="B3" s="51" t="s">
        <v>219</v>
      </c>
      <c r="D3" s="49">
        <v>1</v>
      </c>
      <c r="E3" s="51" t="s">
        <v>385</v>
      </c>
      <c r="F3" s="51" t="s">
        <v>386</v>
      </c>
      <c r="H3" s="51" t="s">
        <v>387</v>
      </c>
      <c r="I3" s="51" t="s">
        <v>388</v>
      </c>
      <c r="J3" s="51" t="s">
        <v>389</v>
      </c>
      <c r="L3" s="96" t="s">
        <v>377</v>
      </c>
      <c r="M3" s="95" t="s">
        <v>385</v>
      </c>
      <c r="N3" s="95" t="s">
        <v>387</v>
      </c>
      <c r="O3" s="48" t="s">
        <v>390</v>
      </c>
      <c r="P3" s="48" t="s">
        <v>390</v>
      </c>
      <c r="Q3" s="55">
        <v>1</v>
      </c>
    </row>
    <row r="4" spans="1:17">
      <c r="A4" s="51">
        <v>2</v>
      </c>
      <c r="B4" s="51" t="s">
        <v>391</v>
      </c>
      <c r="D4" s="49">
        <v>2</v>
      </c>
      <c r="E4" s="51" t="s">
        <v>392</v>
      </c>
      <c r="F4" s="51" t="s">
        <v>393</v>
      </c>
      <c r="H4" s="51" t="s">
        <v>394</v>
      </c>
      <c r="I4" s="51" t="s">
        <v>395</v>
      </c>
      <c r="J4" s="51" t="s">
        <v>396</v>
      </c>
      <c r="L4" s="96"/>
      <c r="M4" s="95"/>
      <c r="N4" s="95"/>
      <c r="O4" s="48" t="s">
        <v>387</v>
      </c>
      <c r="P4" s="48" t="s">
        <v>390</v>
      </c>
      <c r="Q4" s="56" t="s">
        <v>394</v>
      </c>
    </row>
    <row r="5" spans="1:17">
      <c r="A5" s="51">
        <v>3</v>
      </c>
      <c r="B5" s="51" t="s">
        <v>397</v>
      </c>
      <c r="D5" s="49">
        <v>3</v>
      </c>
      <c r="E5" s="51" t="s">
        <v>398</v>
      </c>
      <c r="F5" s="51" t="s">
        <v>399</v>
      </c>
      <c r="H5" s="51" t="s">
        <v>400</v>
      </c>
      <c r="I5" s="51" t="s">
        <v>401</v>
      </c>
      <c r="J5" s="51" t="s">
        <v>402</v>
      </c>
      <c r="L5" s="96"/>
      <c r="M5" s="95"/>
      <c r="N5" s="95" t="s">
        <v>403</v>
      </c>
      <c r="O5" s="95" t="s">
        <v>390</v>
      </c>
      <c r="P5" s="48" t="s">
        <v>404</v>
      </c>
      <c r="Q5" s="94" t="s">
        <v>400</v>
      </c>
    </row>
    <row r="6" spans="1:17">
      <c r="A6" s="51">
        <v>4</v>
      </c>
      <c r="B6" s="51" t="s">
        <v>405</v>
      </c>
      <c r="D6" s="49">
        <v>4</v>
      </c>
      <c r="E6" s="51" t="s">
        <v>406</v>
      </c>
      <c r="F6" s="51" t="s">
        <v>407</v>
      </c>
      <c r="H6" s="51" t="s">
        <v>408</v>
      </c>
      <c r="I6" s="53" t="s">
        <v>409</v>
      </c>
      <c r="J6" s="51" t="s">
        <v>410</v>
      </c>
      <c r="L6" s="96"/>
      <c r="M6" s="95"/>
      <c r="N6" s="95"/>
      <c r="O6" s="95"/>
      <c r="P6" s="48" t="s">
        <v>411</v>
      </c>
      <c r="Q6" s="94"/>
    </row>
    <row r="7" spans="1:17">
      <c r="A7" s="51">
        <v>5</v>
      </c>
      <c r="D7" s="49">
        <v>5</v>
      </c>
      <c r="E7" s="51" t="s">
        <v>393</v>
      </c>
      <c r="F7" s="51" t="s">
        <v>412</v>
      </c>
      <c r="H7" s="51" t="s">
        <v>413</v>
      </c>
      <c r="J7" s="53" t="s">
        <v>414</v>
      </c>
      <c r="L7" s="96"/>
      <c r="M7" s="95"/>
      <c r="N7" s="95"/>
      <c r="O7" s="95"/>
      <c r="P7" s="48" t="s">
        <v>415</v>
      </c>
      <c r="Q7" s="94"/>
    </row>
    <row r="8" spans="1:17">
      <c r="A8" s="51">
        <v>6</v>
      </c>
      <c r="D8" s="49">
        <v>6</v>
      </c>
      <c r="E8" s="51" t="s">
        <v>399</v>
      </c>
      <c r="F8" s="51" t="s">
        <v>416</v>
      </c>
      <c r="H8" s="51" t="s">
        <v>417</v>
      </c>
      <c r="J8" s="53" t="s">
        <v>418</v>
      </c>
      <c r="L8" s="96"/>
      <c r="M8" s="95"/>
      <c r="N8" s="95"/>
      <c r="O8" s="48" t="s">
        <v>419</v>
      </c>
      <c r="P8" s="48" t="s">
        <v>390</v>
      </c>
      <c r="Q8" s="56" t="s">
        <v>408</v>
      </c>
    </row>
    <row r="9" spans="1:17">
      <c r="A9" s="51">
        <v>7</v>
      </c>
      <c r="B9" s="51"/>
      <c r="E9" s="51"/>
      <c r="H9" s="51" t="s">
        <v>420</v>
      </c>
      <c r="J9" s="53" t="s">
        <v>421</v>
      </c>
      <c r="L9" s="96"/>
      <c r="M9" s="95" t="s">
        <v>422</v>
      </c>
      <c r="N9" s="95" t="s">
        <v>403</v>
      </c>
      <c r="O9" s="48" t="s">
        <v>390</v>
      </c>
      <c r="P9" s="48" t="s">
        <v>390</v>
      </c>
      <c r="Q9" s="56" t="s">
        <v>413</v>
      </c>
    </row>
    <row r="10" spans="1:17" ht="15.75">
      <c r="B10" s="51"/>
      <c r="C10" s="52"/>
      <c r="E10" s="51"/>
      <c r="J10" s="51"/>
      <c r="L10" s="96"/>
      <c r="M10" s="95"/>
      <c r="N10" s="95"/>
      <c r="O10" s="48" t="s">
        <v>403</v>
      </c>
      <c r="P10" s="48" t="s">
        <v>390</v>
      </c>
      <c r="Q10" s="56" t="s">
        <v>417</v>
      </c>
    </row>
    <row r="11" spans="1:17" ht="15.75">
      <c r="C11" s="52"/>
      <c r="E11" s="51"/>
      <c r="J11" s="51"/>
      <c r="L11" s="96"/>
      <c r="M11" s="95"/>
      <c r="N11" s="95"/>
      <c r="O11" s="95" t="s">
        <v>390</v>
      </c>
      <c r="P11" s="48" t="s">
        <v>404</v>
      </c>
      <c r="Q11" s="94" t="s">
        <v>420</v>
      </c>
    </row>
    <row r="12" spans="1:17" ht="15.75">
      <c r="C12" s="52"/>
      <c r="E12" s="51"/>
      <c r="L12" s="96"/>
      <c r="M12" s="95"/>
      <c r="N12" s="95"/>
      <c r="O12" s="95"/>
      <c r="P12" s="48" t="s">
        <v>411</v>
      </c>
      <c r="Q12" s="94"/>
    </row>
    <row r="13" spans="1:17" ht="15.75">
      <c r="C13" s="52"/>
      <c r="E13" s="51"/>
      <c r="I13" s="51" t="s">
        <v>423</v>
      </c>
      <c r="J13" s="51" t="s">
        <v>424</v>
      </c>
      <c r="L13" s="96"/>
      <c r="M13" s="95"/>
      <c r="N13" s="95"/>
      <c r="O13" s="95"/>
      <c r="P13" s="48" t="s">
        <v>415</v>
      </c>
      <c r="Q13" s="94"/>
    </row>
    <row r="14" spans="1:17" ht="15.75">
      <c r="C14" s="52"/>
      <c r="I14" s="51" t="s">
        <v>425</v>
      </c>
      <c r="J14" s="51" t="s">
        <v>426</v>
      </c>
      <c r="L14" s="96"/>
      <c r="M14" s="95"/>
      <c r="N14" s="95"/>
      <c r="O14" s="48" t="s">
        <v>427</v>
      </c>
      <c r="P14" s="48" t="s">
        <v>390</v>
      </c>
      <c r="Q14" s="56" t="s">
        <v>428</v>
      </c>
    </row>
    <row r="15" spans="1:17" ht="15.75">
      <c r="C15" s="52"/>
      <c r="I15" s="51" t="s">
        <v>429</v>
      </c>
      <c r="J15" s="51" t="s">
        <v>430</v>
      </c>
      <c r="L15" s="96"/>
      <c r="M15" s="95" t="s">
        <v>386</v>
      </c>
      <c r="N15" s="95" t="s">
        <v>431</v>
      </c>
      <c r="O15" s="95" t="s">
        <v>390</v>
      </c>
      <c r="P15" s="48" t="s">
        <v>432</v>
      </c>
      <c r="Q15" s="94" t="s">
        <v>433</v>
      </c>
    </row>
    <row r="16" spans="1:17" ht="15.75">
      <c r="C16" s="52"/>
      <c r="I16" s="51" t="s">
        <v>434</v>
      </c>
      <c r="J16" s="51" t="s">
        <v>435</v>
      </c>
      <c r="L16" s="96"/>
      <c r="M16" s="95"/>
      <c r="N16" s="95"/>
      <c r="O16" s="95"/>
      <c r="P16" s="48" t="s">
        <v>411</v>
      </c>
      <c r="Q16" s="94"/>
    </row>
    <row r="17" spans="3:17" ht="15.75">
      <c r="C17" s="52"/>
      <c r="I17" s="51" t="s">
        <v>436</v>
      </c>
      <c r="J17" s="51" t="s">
        <v>437</v>
      </c>
      <c r="L17" s="96"/>
      <c r="M17" s="95"/>
      <c r="N17" s="95"/>
      <c r="O17" s="95"/>
      <c r="P17" s="48" t="s">
        <v>415</v>
      </c>
      <c r="Q17" s="94"/>
    </row>
    <row r="18" spans="3:17">
      <c r="J18" s="51" t="s">
        <v>438</v>
      </c>
      <c r="L18" s="96"/>
      <c r="M18" s="95"/>
      <c r="N18" s="95"/>
      <c r="O18" s="95" t="s">
        <v>439</v>
      </c>
      <c r="P18" s="48" t="s">
        <v>390</v>
      </c>
      <c r="Q18" s="56" t="s">
        <v>440</v>
      </c>
    </row>
    <row r="19" spans="3:17">
      <c r="J19" s="51" t="s">
        <v>441</v>
      </c>
      <c r="L19" s="96"/>
      <c r="M19" s="95"/>
      <c r="N19" s="95"/>
      <c r="O19" s="95"/>
      <c r="P19" s="54" t="s">
        <v>432</v>
      </c>
      <c r="Q19" s="94" t="s">
        <v>442</v>
      </c>
    </row>
    <row r="20" spans="3:17">
      <c r="L20" s="96"/>
      <c r="M20" s="95"/>
      <c r="N20" s="95"/>
      <c r="O20" s="95"/>
      <c r="P20" s="54" t="s">
        <v>443</v>
      </c>
      <c r="Q20" s="94"/>
    </row>
    <row r="21" spans="3:17">
      <c r="L21" s="96"/>
      <c r="M21" s="95"/>
      <c r="N21" s="95"/>
      <c r="O21" s="95"/>
      <c r="P21" s="54" t="s">
        <v>444</v>
      </c>
      <c r="Q21" s="94"/>
    </row>
    <row r="22" spans="3:17">
      <c r="I22" s="51"/>
      <c r="L22" s="97" t="s">
        <v>378</v>
      </c>
      <c r="M22" s="95" t="s">
        <v>445</v>
      </c>
      <c r="N22" s="95" t="s">
        <v>403</v>
      </c>
      <c r="O22" s="48" t="s">
        <v>390</v>
      </c>
      <c r="P22" s="48" t="s">
        <v>390</v>
      </c>
      <c r="Q22" s="55">
        <v>1</v>
      </c>
    </row>
    <row r="23" spans="3:17">
      <c r="I23" s="51"/>
      <c r="L23" s="97"/>
      <c r="M23" s="95"/>
      <c r="N23" s="95"/>
      <c r="O23" s="48" t="s">
        <v>387</v>
      </c>
      <c r="P23" s="48" t="s">
        <v>390</v>
      </c>
      <c r="Q23" s="56" t="s">
        <v>394</v>
      </c>
    </row>
    <row r="24" spans="3:17">
      <c r="I24" s="51"/>
      <c r="L24" s="97"/>
      <c r="M24" s="95"/>
      <c r="N24" s="95"/>
      <c r="O24" s="95" t="s">
        <v>390</v>
      </c>
      <c r="P24" s="48" t="s">
        <v>404</v>
      </c>
      <c r="Q24" s="94" t="s">
        <v>400</v>
      </c>
    </row>
    <row r="25" spans="3:17">
      <c r="I25" s="51"/>
      <c r="L25" s="97"/>
      <c r="M25" s="95"/>
      <c r="N25" s="95"/>
      <c r="O25" s="95"/>
      <c r="P25" s="48" t="s">
        <v>411</v>
      </c>
      <c r="Q25" s="94"/>
    </row>
    <row r="26" spans="3:17">
      <c r="L26" s="97"/>
      <c r="M26" s="95"/>
      <c r="N26" s="95"/>
      <c r="O26" s="95" t="s">
        <v>419</v>
      </c>
      <c r="P26" s="48" t="s">
        <v>390</v>
      </c>
      <c r="Q26" s="56" t="s">
        <v>408</v>
      </c>
    </row>
    <row r="27" spans="3:17">
      <c r="L27" s="97"/>
      <c r="M27" s="95"/>
      <c r="N27" s="95"/>
      <c r="O27" s="95"/>
      <c r="P27" s="48" t="s">
        <v>432</v>
      </c>
      <c r="Q27" s="94" t="s">
        <v>413</v>
      </c>
    </row>
    <row r="28" spans="3:17">
      <c r="L28" s="97"/>
      <c r="M28" s="95"/>
      <c r="N28" s="95"/>
      <c r="O28" s="95"/>
      <c r="P28" s="48" t="s">
        <v>443</v>
      </c>
      <c r="Q28" s="94"/>
    </row>
    <row r="29" spans="3:17">
      <c r="L29" s="97"/>
      <c r="M29" s="95"/>
      <c r="N29" s="95"/>
      <c r="O29" s="95" t="s">
        <v>427</v>
      </c>
      <c r="P29" s="48" t="s">
        <v>390</v>
      </c>
      <c r="Q29" s="56" t="s">
        <v>417</v>
      </c>
    </row>
    <row r="30" spans="3:17">
      <c r="L30" s="97"/>
      <c r="M30" s="95"/>
      <c r="N30" s="95"/>
      <c r="O30" s="95"/>
      <c r="P30" s="48" t="s">
        <v>432</v>
      </c>
      <c r="Q30" s="94" t="s">
        <v>420</v>
      </c>
    </row>
    <row r="31" spans="3:17">
      <c r="L31" s="97"/>
      <c r="M31" s="95"/>
      <c r="N31" s="95"/>
      <c r="O31" s="95"/>
      <c r="P31" s="48" t="s">
        <v>443</v>
      </c>
      <c r="Q31" s="94"/>
    </row>
    <row r="32" spans="3:17">
      <c r="L32" s="97"/>
      <c r="M32" s="95"/>
      <c r="N32" s="95"/>
      <c r="O32" s="95"/>
      <c r="P32" s="48" t="s">
        <v>444</v>
      </c>
      <c r="Q32" s="94"/>
    </row>
    <row r="33" spans="12:17">
      <c r="L33" s="97"/>
      <c r="M33" s="95" t="s">
        <v>446</v>
      </c>
      <c r="N33" s="95" t="s">
        <v>427</v>
      </c>
      <c r="O33" s="48" t="s">
        <v>390</v>
      </c>
      <c r="P33" s="48" t="s">
        <v>390</v>
      </c>
      <c r="Q33" s="56" t="s">
        <v>428</v>
      </c>
    </row>
    <row r="34" spans="12:17">
      <c r="L34" s="97"/>
      <c r="M34" s="95"/>
      <c r="N34" s="95"/>
      <c r="O34" s="95" t="s">
        <v>427</v>
      </c>
      <c r="P34" s="48" t="s">
        <v>390</v>
      </c>
      <c r="Q34" s="56" t="s">
        <v>433</v>
      </c>
    </row>
    <row r="35" spans="12:17">
      <c r="L35" s="97"/>
      <c r="M35" s="95"/>
      <c r="N35" s="95"/>
      <c r="O35" s="95"/>
      <c r="P35" s="48" t="s">
        <v>404</v>
      </c>
      <c r="Q35" s="94" t="s">
        <v>440</v>
      </c>
    </row>
    <row r="36" spans="12:17">
      <c r="L36" s="97"/>
      <c r="M36" s="95"/>
      <c r="N36" s="95"/>
      <c r="O36" s="95"/>
      <c r="P36" s="48" t="s">
        <v>411</v>
      </c>
      <c r="Q36" s="94"/>
    </row>
    <row r="37" spans="12:17">
      <c r="L37" s="97"/>
      <c r="M37" s="95"/>
      <c r="N37" s="95"/>
      <c r="O37" s="95" t="s">
        <v>439</v>
      </c>
      <c r="P37" s="48" t="s">
        <v>390</v>
      </c>
      <c r="Q37" s="56" t="s">
        <v>442</v>
      </c>
    </row>
    <row r="38" spans="12:17">
      <c r="L38" s="97"/>
      <c r="M38" s="95"/>
      <c r="N38" s="95"/>
      <c r="O38" s="95"/>
      <c r="P38" s="48" t="s">
        <v>432</v>
      </c>
      <c r="Q38" s="94" t="s">
        <v>447</v>
      </c>
    </row>
    <row r="39" spans="12:17">
      <c r="L39" s="97"/>
      <c r="M39" s="95"/>
      <c r="N39" s="95"/>
      <c r="O39" s="95"/>
      <c r="P39" s="48" t="s">
        <v>443</v>
      </c>
      <c r="Q39" s="94"/>
    </row>
    <row r="40" spans="12:17">
      <c r="L40" s="97"/>
      <c r="M40" s="95"/>
      <c r="N40" s="95"/>
      <c r="O40" s="95"/>
      <c r="P40" s="48" t="s">
        <v>444</v>
      </c>
      <c r="Q40" s="94"/>
    </row>
    <row r="41" spans="12:17">
      <c r="L41" s="97"/>
      <c r="M41" s="95" t="s">
        <v>448</v>
      </c>
      <c r="N41" s="95" t="s">
        <v>449</v>
      </c>
      <c r="O41" s="95" t="s">
        <v>427</v>
      </c>
      <c r="P41" s="48" t="s">
        <v>390</v>
      </c>
      <c r="Q41" s="56" t="s">
        <v>450</v>
      </c>
    </row>
    <row r="42" spans="12:17">
      <c r="L42" s="97"/>
      <c r="M42" s="95"/>
      <c r="N42" s="95"/>
      <c r="O42" s="95"/>
      <c r="P42" s="48" t="s">
        <v>432</v>
      </c>
      <c r="Q42" s="94" t="s">
        <v>451</v>
      </c>
    </row>
    <row r="43" spans="12:17">
      <c r="L43" s="97"/>
      <c r="M43" s="95"/>
      <c r="N43" s="95"/>
      <c r="O43" s="95"/>
      <c r="P43" s="48" t="s">
        <v>443</v>
      </c>
      <c r="Q43" s="94"/>
    </row>
    <row r="44" spans="12:17" ht="15" customHeight="1">
      <c r="L44" s="97"/>
      <c r="M44" s="95"/>
      <c r="N44" s="95"/>
      <c r="O44" s="95" t="s">
        <v>439</v>
      </c>
      <c r="P44" s="48" t="s">
        <v>390</v>
      </c>
      <c r="Q44" s="56" t="s">
        <v>452</v>
      </c>
    </row>
    <row r="45" spans="12:17">
      <c r="L45" s="97"/>
      <c r="M45" s="95"/>
      <c r="N45" s="95"/>
      <c r="O45" s="95"/>
      <c r="P45" s="48" t="s">
        <v>432</v>
      </c>
      <c r="Q45" s="94" t="s">
        <v>453</v>
      </c>
    </row>
    <row r="46" spans="12:17">
      <c r="L46" s="97"/>
      <c r="M46" s="95"/>
      <c r="N46" s="95"/>
      <c r="O46" s="95"/>
      <c r="P46" s="48" t="s">
        <v>443</v>
      </c>
      <c r="Q46" s="94"/>
    </row>
    <row r="47" spans="12:17">
      <c r="L47" s="97"/>
      <c r="M47" s="95"/>
      <c r="N47" s="95"/>
      <c r="O47" s="95" t="s">
        <v>454</v>
      </c>
      <c r="P47" s="48" t="s">
        <v>390</v>
      </c>
      <c r="Q47" s="56" t="s">
        <v>455</v>
      </c>
    </row>
    <row r="48" spans="12:17">
      <c r="L48" s="97"/>
      <c r="M48" s="95"/>
      <c r="N48" s="95"/>
      <c r="O48" s="95"/>
      <c r="P48" s="48" t="s">
        <v>432</v>
      </c>
      <c r="Q48" s="94" t="s">
        <v>456</v>
      </c>
    </row>
    <row r="49" spans="12:17">
      <c r="L49" s="97"/>
      <c r="M49" s="95"/>
      <c r="N49" s="95"/>
      <c r="O49" s="95"/>
      <c r="P49" s="48" t="s">
        <v>443</v>
      </c>
      <c r="Q49" s="94"/>
    </row>
    <row r="50" spans="12:17">
      <c r="L50" s="97"/>
      <c r="M50" s="95"/>
      <c r="N50" s="95"/>
      <c r="O50" s="95" t="s">
        <v>457</v>
      </c>
      <c r="P50" s="48" t="s">
        <v>390</v>
      </c>
      <c r="Q50" s="56" t="s">
        <v>458</v>
      </c>
    </row>
    <row r="51" spans="12:17">
      <c r="L51" s="97"/>
      <c r="M51" s="95"/>
      <c r="N51" s="95"/>
      <c r="O51" s="95"/>
      <c r="P51" s="54" t="s">
        <v>432</v>
      </c>
      <c r="Q51" s="94" t="s">
        <v>459</v>
      </c>
    </row>
    <row r="52" spans="12:17">
      <c r="L52" s="97"/>
      <c r="M52" s="95"/>
      <c r="N52" s="95"/>
      <c r="O52" s="95"/>
      <c r="P52" s="54" t="s">
        <v>443</v>
      </c>
      <c r="Q52" s="94"/>
    </row>
    <row r="53" spans="12:17">
      <c r="L53" s="97"/>
      <c r="M53" s="95"/>
      <c r="N53" s="95"/>
      <c r="O53" s="95"/>
      <c r="P53" s="54" t="s">
        <v>444</v>
      </c>
      <c r="Q53" s="94"/>
    </row>
    <row r="54" spans="12:17">
      <c r="L54" s="97"/>
      <c r="M54" s="95"/>
      <c r="N54" s="95"/>
      <c r="O54" s="48" t="s">
        <v>460</v>
      </c>
      <c r="P54" s="48" t="s">
        <v>390</v>
      </c>
      <c r="Q54" s="56" t="s">
        <v>461</v>
      </c>
    </row>
  </sheetData>
  <mergeCells count="41">
    <mergeCell ref="L3:L21"/>
    <mergeCell ref="L22:L54"/>
    <mergeCell ref="M3:M8"/>
    <mergeCell ref="M9:M14"/>
    <mergeCell ref="M15:M21"/>
    <mergeCell ref="M22:M32"/>
    <mergeCell ref="M33:M40"/>
    <mergeCell ref="M41:M54"/>
    <mergeCell ref="N3:N4"/>
    <mergeCell ref="N5:N8"/>
    <mergeCell ref="N9:N14"/>
    <mergeCell ref="N15:N21"/>
    <mergeCell ref="N22:N32"/>
    <mergeCell ref="N33:N40"/>
    <mergeCell ref="N41:N54"/>
    <mergeCell ref="O5:O7"/>
    <mergeCell ref="O11:O13"/>
    <mergeCell ref="O15:O17"/>
    <mergeCell ref="O18:O21"/>
    <mergeCell ref="O24:O25"/>
    <mergeCell ref="O26:O28"/>
    <mergeCell ref="O29:O32"/>
    <mergeCell ref="O34:O36"/>
    <mergeCell ref="O37:O40"/>
    <mergeCell ref="O41:O43"/>
    <mergeCell ref="O44:O46"/>
    <mergeCell ref="O47:O49"/>
    <mergeCell ref="O50:O53"/>
    <mergeCell ref="Q5:Q7"/>
    <mergeCell ref="Q11:Q13"/>
    <mergeCell ref="Q15:Q17"/>
    <mergeCell ref="Q19:Q21"/>
    <mergeCell ref="Q24:Q25"/>
    <mergeCell ref="Q45:Q46"/>
    <mergeCell ref="Q48:Q49"/>
    <mergeCell ref="Q51:Q53"/>
    <mergeCell ref="Q27:Q28"/>
    <mergeCell ref="Q30:Q32"/>
    <mergeCell ref="Q35:Q36"/>
    <mergeCell ref="Q38:Q40"/>
    <mergeCell ref="Q42:Q43"/>
  </mergeCells>
  <phoneticPr fontId="27"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37"/>
  <sheetViews>
    <sheetView topLeftCell="A6" workbookViewId="0">
      <selection activeCell="E2" sqref="E2:F37"/>
    </sheetView>
  </sheetViews>
  <sheetFormatPr defaultColWidth="9" defaultRowHeight="14.25"/>
  <cols>
    <col min="24" max="24" width="11.25" customWidth="1"/>
  </cols>
  <sheetData>
    <row r="1" spans="2:26">
      <c r="B1" s="46" t="s">
        <v>462</v>
      </c>
      <c r="C1" s="46" t="s">
        <v>462</v>
      </c>
      <c r="D1" s="45"/>
      <c r="E1" s="47" t="s">
        <v>462</v>
      </c>
      <c r="F1" s="47" t="s">
        <v>462</v>
      </c>
      <c r="L1" s="46" t="s">
        <v>463</v>
      </c>
      <c r="M1" s="46" t="s">
        <v>463</v>
      </c>
      <c r="V1" s="47" t="s">
        <v>463</v>
      </c>
      <c r="W1" s="47" t="s">
        <v>463</v>
      </c>
    </row>
    <row r="2" spans="2:26">
      <c r="B2" t="str">
        <f>VLOOKUP($I$4,$H$7:$I$11,2,FALSE)&amp;"#"&amp;INT(L2)</f>
        <v>5#293</v>
      </c>
      <c r="C2" t="str">
        <f>VLOOKUP($I$4,$H$7:$I$11,2,FALSE)&amp;"#"&amp;INT(M2)</f>
        <v>5#325</v>
      </c>
      <c r="E2" t="str">
        <f>VLOOKUP($S$4,$H$7:$I$11,2,FALSE)&amp;"#"&amp;INT(V2)</f>
        <v>5#560</v>
      </c>
      <c r="F2" t="str">
        <f>VLOOKUP($S$4,$H$7:$I$11,2,FALSE)&amp;"#"&amp;INT(W2)</f>
        <v>5#622</v>
      </c>
      <c r="H2" s="45" t="s">
        <v>464</v>
      </c>
      <c r="I2">
        <v>293</v>
      </c>
      <c r="K2">
        <v>0.9</v>
      </c>
      <c r="L2">
        <f>$I$2</f>
        <v>293</v>
      </c>
      <c r="M2">
        <f>$L$2/K2</f>
        <v>325.55555555555554</v>
      </c>
      <c r="N2" s="95" t="s">
        <v>387</v>
      </c>
      <c r="P2">
        <v>1</v>
      </c>
      <c r="R2" s="45" t="s">
        <v>464</v>
      </c>
      <c r="S2">
        <v>560</v>
      </c>
      <c r="U2">
        <v>0.9</v>
      </c>
      <c r="V2">
        <f>$S$2</f>
        <v>560</v>
      </c>
      <c r="W2">
        <f>V2/U2</f>
        <v>622.22222222222217</v>
      </c>
      <c r="X2" s="95" t="s">
        <v>403</v>
      </c>
      <c r="Z2">
        <v>5</v>
      </c>
    </row>
    <row r="3" spans="2:26">
      <c r="B3" t="str">
        <f t="shared" ref="B3:B23" si="0">VLOOKUP($I$4,$H$7:$I$11,2,FALSE)&amp;"#"&amp;INT(L3)</f>
        <v>5#294</v>
      </c>
      <c r="C3" t="str">
        <f t="shared" ref="C3:C23" si="1">VLOOKUP($I$4,$H$7:$I$11,2,FALSE)&amp;"#"&amp;INT(M3)</f>
        <v>5#333</v>
      </c>
      <c r="E3" t="str">
        <f t="shared" ref="E3:E37" si="2">VLOOKUP($S$4,$H$7:$I$11,2,FALSE)&amp;"#"&amp;INT(V3)</f>
        <v>5#558</v>
      </c>
      <c r="F3" t="str">
        <f t="shared" ref="F3:F37" si="3">VLOOKUP($S$4,$H$7:$I$11,2,FALSE)&amp;"#"&amp;INT(W3)</f>
        <v>5#627</v>
      </c>
      <c r="H3" s="45" t="s">
        <v>465</v>
      </c>
      <c r="I3">
        <v>480</v>
      </c>
      <c r="K3">
        <v>0.88500000000000001</v>
      </c>
      <c r="L3">
        <f>M3*K3</f>
        <v>294.95083333333332</v>
      </c>
      <c r="M3">
        <f>M2+(M23-M2)/20</f>
        <v>333.27777777777777</v>
      </c>
      <c r="N3" s="95"/>
      <c r="R3" s="45" t="s">
        <v>465</v>
      </c>
      <c r="S3">
        <v>840</v>
      </c>
      <c r="U3">
        <v>0.89</v>
      </c>
      <c r="V3">
        <f t="shared" ref="V3:V37" si="4">W3*U3</f>
        <v>558.62333333333333</v>
      </c>
      <c r="W3">
        <f>$W$2+(($W$37-$W$2)*5/20)*Y3/10</f>
        <v>627.66666666666663</v>
      </c>
      <c r="X3" s="95"/>
      <c r="Y3">
        <v>1</v>
      </c>
    </row>
    <row r="4" spans="2:26">
      <c r="B4" t="str">
        <f t="shared" si="0"/>
        <v>5#298</v>
      </c>
      <c r="C4" t="str">
        <f t="shared" si="1"/>
        <v>5#339</v>
      </c>
      <c r="E4" t="str">
        <f t="shared" si="2"/>
        <v>5#563</v>
      </c>
      <c r="F4" t="str">
        <f t="shared" si="3"/>
        <v>5#633</v>
      </c>
      <c r="H4" s="45" t="s">
        <v>466</v>
      </c>
      <c r="I4" t="s">
        <v>229</v>
      </c>
      <c r="K4">
        <v>0.88</v>
      </c>
      <c r="L4">
        <f t="shared" ref="L4:L23" si="5">M4*K4</f>
        <v>298.38111111111112</v>
      </c>
      <c r="M4">
        <f>$M$3+(($M$23-$M$3)*3/19)*O4/4</f>
        <v>339.06944444444446</v>
      </c>
      <c r="N4" s="95" t="s">
        <v>403</v>
      </c>
      <c r="O4">
        <v>1</v>
      </c>
      <c r="P4">
        <v>3</v>
      </c>
      <c r="R4" s="45" t="s">
        <v>466</v>
      </c>
      <c r="S4" t="s">
        <v>229</v>
      </c>
      <c r="U4">
        <v>0.89</v>
      </c>
      <c r="V4">
        <f t="shared" si="4"/>
        <v>563.46888888888884</v>
      </c>
      <c r="W4">
        <f t="shared" ref="W4:W12" si="6">$W$2+(($W$37-$W$2)*5/20)*Y4/10</f>
        <v>633.11111111111109</v>
      </c>
      <c r="X4" s="95"/>
      <c r="Y4">
        <v>2</v>
      </c>
    </row>
    <row r="5" spans="2:26">
      <c r="B5" t="str">
        <f t="shared" si="0"/>
        <v>5#301</v>
      </c>
      <c r="C5" t="str">
        <f t="shared" si="1"/>
        <v>5#344</v>
      </c>
      <c r="E5" t="str">
        <f t="shared" si="2"/>
        <v>5#568</v>
      </c>
      <c r="F5" t="str">
        <f t="shared" si="3"/>
        <v>5#638</v>
      </c>
      <c r="K5">
        <v>0.875</v>
      </c>
      <c r="L5">
        <f t="shared" si="5"/>
        <v>301.75347222222217</v>
      </c>
      <c r="M5">
        <f t="shared" ref="M5:M7" si="7">$M$3+(($M$23-$M$3)*3/19)*O5/4</f>
        <v>344.86111111111109</v>
      </c>
      <c r="N5" s="95"/>
      <c r="O5">
        <v>2</v>
      </c>
      <c r="U5">
        <v>0.89</v>
      </c>
      <c r="V5">
        <f t="shared" si="4"/>
        <v>568.31444444444446</v>
      </c>
      <c r="W5">
        <f t="shared" si="6"/>
        <v>638.55555555555554</v>
      </c>
      <c r="X5" s="95"/>
      <c r="Y5">
        <v>3</v>
      </c>
    </row>
    <row r="6" spans="2:26">
      <c r="B6" t="str">
        <f t="shared" si="0"/>
        <v>5#305</v>
      </c>
      <c r="C6" t="str">
        <f t="shared" si="1"/>
        <v>5#350</v>
      </c>
      <c r="E6" t="str">
        <f t="shared" si="2"/>
        <v>5#566</v>
      </c>
      <c r="F6" t="str">
        <f t="shared" si="3"/>
        <v>5#644</v>
      </c>
      <c r="K6">
        <v>0.87</v>
      </c>
      <c r="L6">
        <f t="shared" si="5"/>
        <v>305.06791666666663</v>
      </c>
      <c r="M6">
        <f t="shared" si="7"/>
        <v>350.65277777777777</v>
      </c>
      <c r="N6" s="95"/>
      <c r="O6">
        <v>3</v>
      </c>
      <c r="U6">
        <v>0.88</v>
      </c>
      <c r="V6">
        <f t="shared" si="4"/>
        <v>566.72</v>
      </c>
      <c r="W6">
        <f t="shared" si="6"/>
        <v>644</v>
      </c>
      <c r="X6" s="95"/>
      <c r="Y6">
        <v>4</v>
      </c>
    </row>
    <row r="7" spans="2:26">
      <c r="B7" t="str">
        <f t="shared" si="0"/>
        <v>5#308</v>
      </c>
      <c r="C7" t="str">
        <f t="shared" si="1"/>
        <v>5#356</v>
      </c>
      <c r="E7" t="str">
        <f t="shared" si="2"/>
        <v>5#571</v>
      </c>
      <c r="F7" t="str">
        <f t="shared" si="3"/>
        <v>5#649</v>
      </c>
      <c r="H7" s="45" t="s">
        <v>233</v>
      </c>
      <c r="I7">
        <v>1</v>
      </c>
      <c r="K7">
        <v>0.86499999999999999</v>
      </c>
      <c r="L7">
        <f t="shared" si="5"/>
        <v>308.32444444444445</v>
      </c>
      <c r="M7">
        <f t="shared" si="7"/>
        <v>356.44444444444446</v>
      </c>
      <c r="N7" s="95"/>
      <c r="O7">
        <v>4</v>
      </c>
      <c r="R7" s="45"/>
      <c r="U7">
        <v>0.88</v>
      </c>
      <c r="V7">
        <f t="shared" si="4"/>
        <v>571.51111111111106</v>
      </c>
      <c r="W7">
        <f t="shared" si="6"/>
        <v>649.44444444444434</v>
      </c>
      <c r="X7" s="95"/>
      <c r="Y7">
        <v>5</v>
      </c>
    </row>
    <row r="8" spans="2:26">
      <c r="B8" t="str">
        <f t="shared" si="0"/>
        <v>5#313</v>
      </c>
      <c r="C8" t="str">
        <f t="shared" si="1"/>
        <v>5#364</v>
      </c>
      <c r="E8" t="str">
        <f t="shared" si="2"/>
        <v>5#576</v>
      </c>
      <c r="F8" t="str">
        <f t="shared" si="3"/>
        <v>5#654</v>
      </c>
      <c r="H8" s="45" t="s">
        <v>220</v>
      </c>
      <c r="I8">
        <v>2</v>
      </c>
      <c r="K8">
        <v>0.86</v>
      </c>
      <c r="L8">
        <f t="shared" si="5"/>
        <v>313.18333333333334</v>
      </c>
      <c r="M8">
        <f>$M$7+(($M$23-$M$7)*6/16)*O8/6</f>
        <v>364.16666666666669</v>
      </c>
      <c r="N8" s="95" t="s">
        <v>403</v>
      </c>
      <c r="O8">
        <v>1</v>
      </c>
      <c r="P8">
        <v>6</v>
      </c>
      <c r="R8" s="45"/>
      <c r="U8">
        <v>0.88</v>
      </c>
      <c r="V8">
        <f t="shared" si="4"/>
        <v>576.3022222222221</v>
      </c>
      <c r="W8">
        <f t="shared" si="6"/>
        <v>654.8888888888888</v>
      </c>
      <c r="X8" s="95"/>
      <c r="Y8">
        <v>6</v>
      </c>
    </row>
    <row r="9" spans="2:26">
      <c r="B9" t="str">
        <f t="shared" si="0"/>
        <v>5#318</v>
      </c>
      <c r="C9" t="str">
        <f t="shared" si="1"/>
        <v>5#371</v>
      </c>
      <c r="E9" t="str">
        <f t="shared" si="2"/>
        <v>5#581</v>
      </c>
      <c r="F9" t="str">
        <f t="shared" si="3"/>
        <v>5#660</v>
      </c>
      <c r="H9" s="45" t="s">
        <v>226</v>
      </c>
      <c r="I9">
        <v>3</v>
      </c>
      <c r="K9">
        <v>0.85599999999999998</v>
      </c>
      <c r="L9">
        <f t="shared" si="5"/>
        <v>318.33688888888889</v>
      </c>
      <c r="M9">
        <f t="shared" ref="M9:M13" si="8">$M$7+(($M$23-$M$7)*6/16)*O9/6</f>
        <v>371.88888888888891</v>
      </c>
      <c r="N9" s="95"/>
      <c r="O9">
        <v>2</v>
      </c>
      <c r="R9" s="45"/>
      <c r="U9">
        <v>0.88</v>
      </c>
      <c r="V9">
        <f t="shared" si="4"/>
        <v>581.09333333333325</v>
      </c>
      <c r="W9">
        <f t="shared" si="6"/>
        <v>660.33333333333326</v>
      </c>
      <c r="X9" s="95"/>
      <c r="Y9">
        <v>7</v>
      </c>
    </row>
    <row r="10" spans="2:26">
      <c r="B10" t="str">
        <f t="shared" si="0"/>
        <v>5#323</v>
      </c>
      <c r="C10" t="str">
        <f t="shared" si="1"/>
        <v>5#379</v>
      </c>
      <c r="E10" t="str">
        <f t="shared" si="2"/>
        <v>5#579</v>
      </c>
      <c r="F10" t="str">
        <f t="shared" si="3"/>
        <v>5#665</v>
      </c>
      <c r="H10" s="45" t="s">
        <v>223</v>
      </c>
      <c r="I10">
        <v>4</v>
      </c>
      <c r="K10">
        <v>0.85299999999999998</v>
      </c>
      <c r="L10">
        <f t="shared" si="5"/>
        <v>323.80827777777779</v>
      </c>
      <c r="M10">
        <f t="shared" si="8"/>
        <v>379.61111111111114</v>
      </c>
      <c r="N10" s="95"/>
      <c r="O10">
        <v>3</v>
      </c>
      <c r="R10" s="45"/>
      <c r="U10">
        <v>0.87</v>
      </c>
      <c r="V10">
        <f t="shared" si="4"/>
        <v>579.22666666666657</v>
      </c>
      <c r="W10">
        <f t="shared" si="6"/>
        <v>665.77777777777771</v>
      </c>
      <c r="X10" s="95"/>
      <c r="Y10">
        <v>8</v>
      </c>
    </row>
    <row r="11" spans="2:26">
      <c r="B11" t="str">
        <f t="shared" si="0"/>
        <v>5#329</v>
      </c>
      <c r="C11" t="str">
        <f t="shared" si="1"/>
        <v>5#387</v>
      </c>
      <c r="E11" t="str">
        <f t="shared" si="2"/>
        <v>5#583</v>
      </c>
      <c r="F11" t="str">
        <f t="shared" si="3"/>
        <v>5#671</v>
      </c>
      <c r="H11" s="45" t="s">
        <v>229</v>
      </c>
      <c r="I11">
        <v>5</v>
      </c>
      <c r="K11">
        <v>0.85</v>
      </c>
      <c r="L11">
        <f t="shared" si="5"/>
        <v>329.23333333333335</v>
      </c>
      <c r="M11">
        <f t="shared" si="8"/>
        <v>387.33333333333337</v>
      </c>
      <c r="N11" s="95"/>
      <c r="O11">
        <v>4</v>
      </c>
      <c r="R11" s="45"/>
      <c r="U11">
        <v>0.87</v>
      </c>
      <c r="V11">
        <f t="shared" si="4"/>
        <v>583.96333333333325</v>
      </c>
      <c r="W11">
        <f t="shared" si="6"/>
        <v>671.22222222222217</v>
      </c>
      <c r="X11" s="95"/>
      <c r="Y11">
        <v>9</v>
      </c>
    </row>
    <row r="12" spans="2:26">
      <c r="B12" t="str">
        <f t="shared" si="0"/>
        <v>5#334</v>
      </c>
      <c r="C12" t="str">
        <f t="shared" si="1"/>
        <v>5#395</v>
      </c>
      <c r="E12" t="str">
        <f t="shared" si="2"/>
        <v>5#588</v>
      </c>
      <c r="F12" t="str">
        <f t="shared" si="3"/>
        <v>5#676</v>
      </c>
      <c r="K12">
        <v>0.84599999999999997</v>
      </c>
      <c r="L12">
        <f t="shared" si="5"/>
        <v>334.21699999999998</v>
      </c>
      <c r="M12">
        <f t="shared" si="8"/>
        <v>395.05555555555554</v>
      </c>
      <c r="N12" s="95"/>
      <c r="O12">
        <v>5</v>
      </c>
      <c r="U12">
        <v>0.87</v>
      </c>
      <c r="V12">
        <f t="shared" si="4"/>
        <v>588.69999999999993</v>
      </c>
      <c r="W12">
        <f t="shared" si="6"/>
        <v>676.66666666666663</v>
      </c>
      <c r="X12" s="95"/>
      <c r="Y12">
        <v>10</v>
      </c>
    </row>
    <row r="13" spans="2:26">
      <c r="B13" t="str">
        <f t="shared" si="0"/>
        <v>5#339</v>
      </c>
      <c r="C13" t="str">
        <f t="shared" si="1"/>
        <v>5#402</v>
      </c>
      <c r="E13" t="str">
        <f t="shared" si="2"/>
        <v>5#587</v>
      </c>
      <c r="F13" t="str">
        <f t="shared" si="3"/>
        <v>5#683</v>
      </c>
      <c r="K13">
        <v>0.84299999999999997</v>
      </c>
      <c r="L13">
        <f t="shared" si="5"/>
        <v>339.54166666666663</v>
      </c>
      <c r="M13">
        <f t="shared" si="8"/>
        <v>402.77777777777777</v>
      </c>
      <c r="N13" s="95"/>
      <c r="O13">
        <v>6</v>
      </c>
      <c r="U13">
        <v>0.86</v>
      </c>
      <c r="V13">
        <f t="shared" si="4"/>
        <v>587.78611111111104</v>
      </c>
      <c r="W13">
        <f>$W$12+(($W$37-$W$12)*5/15)*Y13/8</f>
        <v>683.47222222222217</v>
      </c>
      <c r="X13" s="95" t="s">
        <v>427</v>
      </c>
      <c r="Y13">
        <v>1</v>
      </c>
      <c r="Z13">
        <v>5</v>
      </c>
    </row>
    <row r="14" spans="2:26">
      <c r="B14" t="str">
        <f t="shared" si="0"/>
        <v>5#344</v>
      </c>
      <c r="C14" t="str">
        <f t="shared" si="1"/>
        <v>5#410</v>
      </c>
      <c r="E14" t="str">
        <f t="shared" si="2"/>
        <v>5#593</v>
      </c>
      <c r="F14" t="str">
        <f t="shared" si="3"/>
        <v>5#690</v>
      </c>
      <c r="K14">
        <v>0.84</v>
      </c>
      <c r="L14">
        <f t="shared" si="5"/>
        <v>344.82</v>
      </c>
      <c r="M14">
        <f>$M$13+(($M$23-$M$13))*O14/10</f>
        <v>410.5</v>
      </c>
      <c r="N14" s="98" t="s">
        <v>431</v>
      </c>
      <c r="O14">
        <v>1</v>
      </c>
      <c r="P14">
        <v>10</v>
      </c>
      <c r="U14">
        <v>0.86</v>
      </c>
      <c r="V14">
        <f t="shared" si="4"/>
        <v>593.6388888888888</v>
      </c>
      <c r="W14">
        <f t="shared" ref="W14:W20" si="9">$W$12+(($W$37-$W$12)*5/15)*Y14/8</f>
        <v>690.27777777777771</v>
      </c>
      <c r="X14" s="95"/>
      <c r="Y14">
        <v>2</v>
      </c>
    </row>
    <row r="15" spans="2:26">
      <c r="B15" t="str">
        <f t="shared" si="0"/>
        <v>5#349</v>
      </c>
      <c r="C15" t="str">
        <f t="shared" si="1"/>
        <v>5#418</v>
      </c>
      <c r="E15" t="str">
        <f t="shared" si="2"/>
        <v>5#599</v>
      </c>
      <c r="F15" t="str">
        <f t="shared" si="3"/>
        <v>5#697</v>
      </c>
      <c r="K15">
        <v>0.83599999999999997</v>
      </c>
      <c r="L15">
        <f t="shared" si="5"/>
        <v>349.63377777777777</v>
      </c>
      <c r="M15">
        <f t="shared" ref="M15:M22" si="10">$M$13+(($M$23-$M$13))*O15/10</f>
        <v>418.22222222222223</v>
      </c>
      <c r="N15" s="99"/>
      <c r="O15">
        <v>2</v>
      </c>
      <c r="U15">
        <v>0.86</v>
      </c>
      <c r="V15">
        <f t="shared" si="4"/>
        <v>599.49166666666656</v>
      </c>
      <c r="W15">
        <f t="shared" si="9"/>
        <v>697.08333333333326</v>
      </c>
      <c r="X15" s="95"/>
      <c r="Y15">
        <v>3</v>
      </c>
    </row>
    <row r="16" spans="2:26">
      <c r="B16" t="str">
        <f t="shared" si="0"/>
        <v>5#354</v>
      </c>
      <c r="C16" t="str">
        <f t="shared" si="1"/>
        <v>5#425</v>
      </c>
      <c r="E16" t="str">
        <f t="shared" si="2"/>
        <v>5#598</v>
      </c>
      <c r="F16" t="str">
        <f t="shared" si="3"/>
        <v>5#703</v>
      </c>
      <c r="K16">
        <v>0.83299999999999996</v>
      </c>
      <c r="L16">
        <f t="shared" si="5"/>
        <v>354.81172222222222</v>
      </c>
      <c r="M16">
        <f t="shared" si="10"/>
        <v>425.94444444444446</v>
      </c>
      <c r="N16" s="99"/>
      <c r="O16">
        <v>3</v>
      </c>
      <c r="U16">
        <v>0.85</v>
      </c>
      <c r="V16">
        <f t="shared" si="4"/>
        <v>598.30555555555554</v>
      </c>
      <c r="W16">
        <f t="shared" si="9"/>
        <v>703.88888888888891</v>
      </c>
      <c r="X16" s="95"/>
      <c r="Y16">
        <v>4</v>
      </c>
    </row>
    <row r="17" spans="2:26">
      <c r="B17" t="str">
        <f t="shared" si="0"/>
        <v>5#359</v>
      </c>
      <c r="C17" t="str">
        <f t="shared" si="1"/>
        <v>5#433</v>
      </c>
      <c r="E17" t="str">
        <f t="shared" si="2"/>
        <v>5#604</v>
      </c>
      <c r="F17" t="str">
        <f t="shared" si="3"/>
        <v>5#710</v>
      </c>
      <c r="K17">
        <v>0.83</v>
      </c>
      <c r="L17">
        <f t="shared" si="5"/>
        <v>359.94333333333333</v>
      </c>
      <c r="M17">
        <f t="shared" si="10"/>
        <v>433.66666666666669</v>
      </c>
      <c r="N17" s="99"/>
      <c r="O17">
        <v>4</v>
      </c>
      <c r="U17">
        <v>0.85</v>
      </c>
      <c r="V17">
        <f t="shared" si="4"/>
        <v>604.09027777777783</v>
      </c>
      <c r="W17">
        <f t="shared" si="9"/>
        <v>710.69444444444446</v>
      </c>
      <c r="X17" s="95"/>
      <c r="Y17">
        <v>5</v>
      </c>
    </row>
    <row r="18" spans="2:26">
      <c r="B18" t="str">
        <f t="shared" si="0"/>
        <v>5#364</v>
      </c>
      <c r="C18" t="str">
        <f t="shared" si="1"/>
        <v>5#441</v>
      </c>
      <c r="E18" t="str">
        <f t="shared" si="2"/>
        <v>5#609</v>
      </c>
      <c r="F18" t="str">
        <f t="shared" si="3"/>
        <v>5#717</v>
      </c>
      <c r="K18">
        <v>0.82499999999999996</v>
      </c>
      <c r="L18">
        <f t="shared" si="5"/>
        <v>364.14583333333331</v>
      </c>
      <c r="M18">
        <f t="shared" si="10"/>
        <v>441.38888888888891</v>
      </c>
      <c r="N18" s="99"/>
      <c r="O18">
        <v>5</v>
      </c>
      <c r="U18">
        <v>0.85</v>
      </c>
      <c r="V18">
        <f t="shared" si="4"/>
        <v>609.875</v>
      </c>
      <c r="W18">
        <f t="shared" si="9"/>
        <v>717.5</v>
      </c>
      <c r="X18" s="95"/>
      <c r="Y18">
        <v>6</v>
      </c>
    </row>
    <row r="19" spans="2:26">
      <c r="B19" t="str">
        <f t="shared" si="0"/>
        <v>5#368</v>
      </c>
      <c r="C19" t="str">
        <f t="shared" si="1"/>
        <v>5#449</v>
      </c>
      <c r="E19" t="str">
        <f t="shared" si="2"/>
        <v>5#608</v>
      </c>
      <c r="F19" t="str">
        <f t="shared" si="3"/>
        <v>5#724</v>
      </c>
      <c r="K19">
        <v>0.82</v>
      </c>
      <c r="L19">
        <f t="shared" si="5"/>
        <v>368.27111111111105</v>
      </c>
      <c r="M19">
        <f t="shared" si="10"/>
        <v>449.11111111111109</v>
      </c>
      <c r="N19" s="99"/>
      <c r="O19">
        <v>6</v>
      </c>
      <c r="U19">
        <v>0.84</v>
      </c>
      <c r="V19">
        <f t="shared" si="4"/>
        <v>608.41666666666663</v>
      </c>
      <c r="W19">
        <f t="shared" si="9"/>
        <v>724.30555555555554</v>
      </c>
      <c r="X19" s="95"/>
      <c r="Y19">
        <v>7</v>
      </c>
    </row>
    <row r="20" spans="2:26">
      <c r="B20" t="str">
        <f t="shared" si="0"/>
        <v>5#372</v>
      </c>
      <c r="C20" t="str">
        <f t="shared" si="1"/>
        <v>5#456</v>
      </c>
      <c r="E20" t="str">
        <f t="shared" si="2"/>
        <v>5#614</v>
      </c>
      <c r="F20" t="str">
        <f t="shared" si="3"/>
        <v>5#731</v>
      </c>
      <c r="K20">
        <v>0.81499999999999995</v>
      </c>
      <c r="L20">
        <f t="shared" si="5"/>
        <v>372.3191666666666</v>
      </c>
      <c r="M20">
        <f t="shared" si="10"/>
        <v>456.83333333333331</v>
      </c>
      <c r="N20" s="99"/>
      <c r="O20">
        <v>7</v>
      </c>
      <c r="U20">
        <v>0.84</v>
      </c>
      <c r="V20">
        <f t="shared" si="4"/>
        <v>614.13333333333333</v>
      </c>
      <c r="W20">
        <f t="shared" si="9"/>
        <v>731.11111111111109</v>
      </c>
      <c r="X20" s="95"/>
      <c r="Y20">
        <v>8</v>
      </c>
    </row>
    <row r="21" spans="2:26">
      <c r="B21" t="str">
        <f t="shared" si="0"/>
        <v>5#376</v>
      </c>
      <c r="C21" t="str">
        <f t="shared" si="1"/>
        <v>5#464</v>
      </c>
      <c r="E21" t="str">
        <f t="shared" si="2"/>
        <v>5#619</v>
      </c>
      <c r="F21" t="str">
        <f t="shared" si="3"/>
        <v>5#737</v>
      </c>
      <c r="K21">
        <v>0.81</v>
      </c>
      <c r="L21">
        <f t="shared" si="5"/>
        <v>376.29</v>
      </c>
      <c r="M21">
        <f t="shared" si="10"/>
        <v>464.55555555555554</v>
      </c>
      <c r="N21" s="99"/>
      <c r="O21">
        <v>8</v>
      </c>
      <c r="U21">
        <v>0.84</v>
      </c>
      <c r="V21">
        <f t="shared" si="4"/>
        <v>619.51372549019607</v>
      </c>
      <c r="W21">
        <f>$W$20+($W$37-$W$20)*Y21/17</f>
        <v>737.51633986928107</v>
      </c>
      <c r="X21" s="95" t="s">
        <v>449</v>
      </c>
      <c r="Y21">
        <v>1</v>
      </c>
      <c r="Z21">
        <v>10</v>
      </c>
    </row>
    <row r="22" spans="2:26">
      <c r="B22" t="str">
        <f t="shared" si="0"/>
        <v>5#380</v>
      </c>
      <c r="C22" t="str">
        <f t="shared" si="1"/>
        <v>5#472</v>
      </c>
      <c r="E22" t="str">
        <f t="shared" si="2"/>
        <v>5#624</v>
      </c>
      <c r="F22" t="str">
        <f t="shared" si="3"/>
        <v>5#743</v>
      </c>
      <c r="K22">
        <v>0.80500000000000005</v>
      </c>
      <c r="L22">
        <f t="shared" si="5"/>
        <v>380.18361111111113</v>
      </c>
      <c r="M22">
        <f t="shared" si="10"/>
        <v>472.27777777777777</v>
      </c>
      <c r="N22" s="99"/>
      <c r="O22">
        <v>9</v>
      </c>
      <c r="U22">
        <v>0.84</v>
      </c>
      <c r="V22">
        <f t="shared" si="4"/>
        <v>624.89411764705881</v>
      </c>
      <c r="W22">
        <f t="shared" ref="W22:W36" si="11">$W$20+($W$37-$W$20)*Y22/17</f>
        <v>743.92156862745094</v>
      </c>
      <c r="X22" s="95"/>
      <c r="Y22">
        <v>2</v>
      </c>
    </row>
    <row r="23" spans="2:26">
      <c r="B23" t="str">
        <f t="shared" si="0"/>
        <v>5#384</v>
      </c>
      <c r="C23" t="str">
        <f t="shared" si="1"/>
        <v>5#480</v>
      </c>
      <c r="E23" t="str">
        <f t="shared" si="2"/>
        <v>5#622</v>
      </c>
      <c r="F23" t="str">
        <f t="shared" si="3"/>
        <v>5#750</v>
      </c>
      <c r="K23">
        <v>0.8</v>
      </c>
      <c r="L23">
        <f t="shared" si="5"/>
        <v>384</v>
      </c>
      <c r="M23">
        <f>$I$3</f>
        <v>480</v>
      </c>
      <c r="N23" s="100"/>
      <c r="O23">
        <v>10</v>
      </c>
      <c r="U23">
        <v>0.83</v>
      </c>
      <c r="V23">
        <f t="shared" si="4"/>
        <v>622.77124183006538</v>
      </c>
      <c r="W23">
        <f t="shared" si="11"/>
        <v>750.32679738562092</v>
      </c>
      <c r="X23" s="95"/>
      <c r="Y23">
        <v>3</v>
      </c>
    </row>
    <row r="24" spans="2:26">
      <c r="E24" t="str">
        <f t="shared" si="2"/>
        <v>5#628</v>
      </c>
      <c r="F24" t="str">
        <f t="shared" si="3"/>
        <v>5#756</v>
      </c>
      <c r="U24">
        <v>0.83</v>
      </c>
      <c r="V24">
        <f t="shared" si="4"/>
        <v>628.08758169934629</v>
      </c>
      <c r="W24">
        <f t="shared" si="11"/>
        <v>756.73202614379079</v>
      </c>
      <c r="X24" s="95"/>
      <c r="Y24">
        <v>4</v>
      </c>
    </row>
    <row r="25" spans="2:26">
      <c r="E25" t="str">
        <f t="shared" si="2"/>
        <v>5#633</v>
      </c>
      <c r="F25" t="str">
        <f t="shared" si="3"/>
        <v>5#763</v>
      </c>
      <c r="U25">
        <v>0.83</v>
      </c>
      <c r="V25">
        <f t="shared" si="4"/>
        <v>633.40392156862742</v>
      </c>
      <c r="W25">
        <f t="shared" si="11"/>
        <v>763.13725490196077</v>
      </c>
      <c r="X25" s="95"/>
      <c r="Y25">
        <v>5</v>
      </c>
    </row>
    <row r="26" spans="2:26">
      <c r="E26" t="str">
        <f t="shared" si="2"/>
        <v>5#638</v>
      </c>
      <c r="F26" t="str">
        <f t="shared" si="3"/>
        <v>5#769</v>
      </c>
      <c r="U26">
        <v>0.83</v>
      </c>
      <c r="V26">
        <f t="shared" si="4"/>
        <v>638.72026143790845</v>
      </c>
      <c r="W26">
        <f t="shared" si="11"/>
        <v>769.54248366013076</v>
      </c>
      <c r="X26" s="95"/>
      <c r="Y26">
        <v>6</v>
      </c>
    </row>
    <row r="27" spans="2:26">
      <c r="E27" t="str">
        <f t="shared" si="2"/>
        <v>5#636</v>
      </c>
      <c r="F27" t="str">
        <f t="shared" si="3"/>
        <v>5#775</v>
      </c>
      <c r="U27">
        <v>0.82</v>
      </c>
      <c r="V27">
        <f t="shared" si="4"/>
        <v>636.27712418300644</v>
      </c>
      <c r="W27">
        <f t="shared" si="11"/>
        <v>775.94771241830063</v>
      </c>
      <c r="X27" s="95"/>
      <c r="Y27">
        <v>7</v>
      </c>
    </row>
    <row r="28" spans="2:26">
      <c r="E28" t="str">
        <f t="shared" si="2"/>
        <v>5#641</v>
      </c>
      <c r="F28" t="str">
        <f t="shared" si="3"/>
        <v>5#782</v>
      </c>
      <c r="U28">
        <v>0.82</v>
      </c>
      <c r="V28">
        <f t="shared" si="4"/>
        <v>641.52941176470586</v>
      </c>
      <c r="W28">
        <f t="shared" si="11"/>
        <v>782.35294117647061</v>
      </c>
      <c r="X28" s="95"/>
      <c r="Y28">
        <v>8</v>
      </c>
    </row>
    <row r="29" spans="2:26">
      <c r="E29" t="str">
        <f t="shared" si="2"/>
        <v>5#646</v>
      </c>
      <c r="F29" t="str">
        <f t="shared" si="3"/>
        <v>5#788</v>
      </c>
      <c r="U29">
        <v>0.82</v>
      </c>
      <c r="V29">
        <f t="shared" si="4"/>
        <v>646.78169934640516</v>
      </c>
      <c r="W29">
        <f t="shared" si="11"/>
        <v>788.75816993464048</v>
      </c>
      <c r="X29" s="95"/>
      <c r="Y29">
        <v>9</v>
      </c>
    </row>
    <row r="30" spans="2:26">
      <c r="E30" t="str">
        <f t="shared" si="2"/>
        <v>5#652</v>
      </c>
      <c r="F30" t="str">
        <f t="shared" si="3"/>
        <v>5#795</v>
      </c>
      <c r="U30">
        <v>0.82</v>
      </c>
      <c r="V30">
        <f t="shared" si="4"/>
        <v>652.03398692810458</v>
      </c>
      <c r="W30">
        <f t="shared" si="11"/>
        <v>795.16339869281046</v>
      </c>
      <c r="X30" s="95"/>
      <c r="Y30">
        <v>10</v>
      </c>
    </row>
    <row r="31" spans="2:26">
      <c r="E31" t="str">
        <f t="shared" si="2"/>
        <v>5#649</v>
      </c>
      <c r="F31" t="str">
        <f t="shared" si="3"/>
        <v>5#801</v>
      </c>
      <c r="U31">
        <v>0.81</v>
      </c>
      <c r="V31">
        <f t="shared" si="4"/>
        <v>649.2705882352941</v>
      </c>
      <c r="W31">
        <f t="shared" si="11"/>
        <v>801.56862745098033</v>
      </c>
      <c r="X31" s="95"/>
      <c r="Y31">
        <v>11</v>
      </c>
    </row>
    <row r="32" spans="2:26">
      <c r="E32" t="str">
        <f t="shared" si="2"/>
        <v>5#654</v>
      </c>
      <c r="F32" t="str">
        <f t="shared" si="3"/>
        <v>5#807</v>
      </c>
      <c r="U32">
        <v>0.81</v>
      </c>
      <c r="V32">
        <f t="shared" si="4"/>
        <v>654.4588235294118</v>
      </c>
      <c r="W32">
        <f t="shared" si="11"/>
        <v>807.97385620915031</v>
      </c>
      <c r="X32" s="95"/>
      <c r="Y32">
        <v>12</v>
      </c>
    </row>
    <row r="33" spans="5:25">
      <c r="E33" t="str">
        <f t="shared" si="2"/>
        <v>5#659</v>
      </c>
      <c r="F33" t="str">
        <f t="shared" si="3"/>
        <v>5#814</v>
      </c>
      <c r="U33">
        <v>0.81</v>
      </c>
      <c r="V33">
        <f t="shared" si="4"/>
        <v>659.64705882352951</v>
      </c>
      <c r="W33">
        <f t="shared" si="11"/>
        <v>814.3790849673203</v>
      </c>
      <c r="X33" s="95"/>
      <c r="Y33">
        <v>13</v>
      </c>
    </row>
    <row r="34" spans="5:25">
      <c r="E34" t="str">
        <f t="shared" si="2"/>
        <v>5#656</v>
      </c>
      <c r="F34" t="str">
        <f t="shared" si="3"/>
        <v>5#820</v>
      </c>
      <c r="U34">
        <v>0.8</v>
      </c>
      <c r="V34">
        <f t="shared" si="4"/>
        <v>656.62745098039215</v>
      </c>
      <c r="W34">
        <f t="shared" si="11"/>
        <v>820.78431372549016</v>
      </c>
      <c r="X34" s="95"/>
      <c r="Y34">
        <v>14</v>
      </c>
    </row>
    <row r="35" spans="5:25">
      <c r="E35" t="str">
        <f t="shared" si="2"/>
        <v>5#661</v>
      </c>
      <c r="F35" t="str">
        <f t="shared" si="3"/>
        <v>5#827</v>
      </c>
      <c r="U35">
        <v>0.8</v>
      </c>
      <c r="V35">
        <f t="shared" si="4"/>
        <v>661.75163398692814</v>
      </c>
      <c r="W35">
        <f t="shared" si="11"/>
        <v>827.18954248366015</v>
      </c>
      <c r="X35" s="95"/>
      <c r="Y35">
        <v>15</v>
      </c>
    </row>
    <row r="36" spans="5:25">
      <c r="E36" t="str">
        <f t="shared" si="2"/>
        <v>5#666</v>
      </c>
      <c r="F36" t="str">
        <f t="shared" si="3"/>
        <v>5#833</v>
      </c>
      <c r="U36">
        <v>0.8</v>
      </c>
      <c r="V36">
        <f t="shared" si="4"/>
        <v>666.87581699346401</v>
      </c>
      <c r="W36">
        <f t="shared" si="11"/>
        <v>833.59477124183002</v>
      </c>
      <c r="X36" s="95"/>
      <c r="Y36">
        <v>16</v>
      </c>
    </row>
    <row r="37" spans="5:25">
      <c r="E37" t="str">
        <f t="shared" si="2"/>
        <v>5#672</v>
      </c>
      <c r="F37" t="str">
        <f t="shared" si="3"/>
        <v>5#840</v>
      </c>
      <c r="U37">
        <v>0.8</v>
      </c>
      <c r="V37">
        <f t="shared" si="4"/>
        <v>672</v>
      </c>
      <c r="W37">
        <f>$S$3</f>
        <v>840</v>
      </c>
      <c r="X37" s="95"/>
      <c r="Y37">
        <v>17</v>
      </c>
    </row>
  </sheetData>
  <mergeCells count="7">
    <mergeCell ref="N2:N3"/>
    <mergeCell ref="N4:N7"/>
    <mergeCell ref="N8:N13"/>
    <mergeCell ref="N14:N23"/>
    <mergeCell ref="X2:X12"/>
    <mergeCell ref="X13:X20"/>
    <mergeCell ref="X21:X37"/>
  </mergeCells>
  <phoneticPr fontId="27" type="noConversion"/>
  <dataValidations count="1">
    <dataValidation type="list" allowBlank="1" showInputMessage="1" showErrorMessage="1" sqref="I4 S4" xr:uid="{00000000-0002-0000-0300-000000000000}">
      <formula1>$H$7:$H$11</formula1>
    </dataValidation>
  </dataValidations>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workbookViewId="0">
      <selection activeCell="I11" sqref="I11"/>
    </sheetView>
  </sheetViews>
  <sheetFormatPr defaultColWidth="9" defaultRowHeight="14.25"/>
  <cols>
    <col min="3" max="3" width="13" customWidth="1"/>
    <col min="4" max="4" width="11" customWidth="1"/>
    <col min="9" max="9" width="18.75" customWidth="1"/>
  </cols>
  <sheetData>
    <row r="1" spans="1:9">
      <c r="C1" t="s">
        <v>198</v>
      </c>
      <c r="D1" t="s">
        <v>37</v>
      </c>
      <c r="E1" t="s">
        <v>467</v>
      </c>
      <c r="G1" t="s">
        <v>468</v>
      </c>
      <c r="H1" t="s">
        <v>469</v>
      </c>
      <c r="I1" t="s">
        <v>470</v>
      </c>
    </row>
    <row r="2" spans="1:9">
      <c r="A2" t="str">
        <f>LEFT(C2,2)</f>
        <v>绿色</v>
      </c>
      <c r="B2" t="s">
        <v>471</v>
      </c>
      <c r="C2" t="s">
        <v>472</v>
      </c>
      <c r="D2" t="s">
        <v>473</v>
      </c>
      <c r="E2" t="s">
        <v>474</v>
      </c>
      <c r="G2" t="s">
        <v>475</v>
      </c>
      <c r="H2" t="s">
        <v>471</v>
      </c>
      <c r="I2" t="s">
        <v>476</v>
      </c>
    </row>
    <row r="3" spans="1:9">
      <c r="A3" t="str">
        <f t="shared" ref="A3:A55" si="0">LEFT(C3,2)</f>
        <v>绿色</v>
      </c>
      <c r="B3" t="s">
        <v>477</v>
      </c>
      <c r="C3" t="s">
        <v>472</v>
      </c>
      <c r="D3" t="s">
        <v>478</v>
      </c>
      <c r="E3" t="s">
        <v>474</v>
      </c>
      <c r="G3" t="s">
        <v>479</v>
      </c>
      <c r="H3" t="s">
        <v>219</v>
      </c>
      <c r="I3" t="s">
        <v>480</v>
      </c>
    </row>
    <row r="4" spans="1:9">
      <c r="A4" t="str">
        <f t="shared" si="0"/>
        <v>绿色</v>
      </c>
      <c r="B4" t="s">
        <v>232</v>
      </c>
      <c r="C4" t="s">
        <v>472</v>
      </c>
      <c r="D4" t="s">
        <v>481</v>
      </c>
      <c r="E4" t="s">
        <v>474</v>
      </c>
      <c r="G4" t="s">
        <v>482</v>
      </c>
      <c r="H4" t="s">
        <v>232</v>
      </c>
      <c r="I4" t="s">
        <v>483</v>
      </c>
    </row>
    <row r="5" spans="1:9">
      <c r="A5" t="str">
        <f t="shared" si="0"/>
        <v>绿色</v>
      </c>
      <c r="B5" t="s">
        <v>484</v>
      </c>
      <c r="C5" t="s">
        <v>472</v>
      </c>
      <c r="D5" t="s">
        <v>485</v>
      </c>
      <c r="E5" t="s">
        <v>474</v>
      </c>
      <c r="G5" t="s">
        <v>486</v>
      </c>
      <c r="H5" t="s">
        <v>219</v>
      </c>
      <c r="I5" t="s">
        <v>487</v>
      </c>
    </row>
    <row r="6" spans="1:9">
      <c r="A6" t="str">
        <f t="shared" si="0"/>
        <v>绿色</v>
      </c>
      <c r="B6" t="s">
        <v>488</v>
      </c>
      <c r="C6" t="s">
        <v>472</v>
      </c>
      <c r="D6" t="s">
        <v>489</v>
      </c>
      <c r="E6" t="s">
        <v>474</v>
      </c>
      <c r="G6" t="s">
        <v>490</v>
      </c>
      <c r="H6" s="45" t="s">
        <v>219</v>
      </c>
      <c r="I6" t="s">
        <v>491</v>
      </c>
    </row>
    <row r="7" spans="1:9">
      <c r="A7" t="str">
        <f t="shared" si="0"/>
        <v>绿色</v>
      </c>
      <c r="B7" t="s">
        <v>492</v>
      </c>
      <c r="C7" t="s">
        <v>472</v>
      </c>
      <c r="D7" t="s">
        <v>493</v>
      </c>
      <c r="E7" t="s">
        <v>474</v>
      </c>
      <c r="G7" t="s">
        <v>494</v>
      </c>
      <c r="H7" t="s">
        <v>219</v>
      </c>
      <c r="I7" t="s">
        <v>495</v>
      </c>
    </row>
    <row r="8" spans="1:9">
      <c r="A8" t="str">
        <f t="shared" si="0"/>
        <v>绿色</v>
      </c>
      <c r="B8" t="s">
        <v>471</v>
      </c>
      <c r="C8" t="s">
        <v>472</v>
      </c>
      <c r="D8" t="s">
        <v>496</v>
      </c>
      <c r="E8" t="s">
        <v>474</v>
      </c>
      <c r="G8" t="s">
        <v>497</v>
      </c>
      <c r="H8" t="s">
        <v>471</v>
      </c>
      <c r="I8" t="s">
        <v>498</v>
      </c>
    </row>
    <row r="9" spans="1:9">
      <c r="A9" t="str">
        <f t="shared" si="0"/>
        <v>绿色</v>
      </c>
      <c r="B9" t="s">
        <v>499</v>
      </c>
      <c r="C9" t="s">
        <v>472</v>
      </c>
      <c r="D9" t="s">
        <v>500</v>
      </c>
      <c r="E9" t="s">
        <v>474</v>
      </c>
      <c r="G9" t="s">
        <v>501</v>
      </c>
      <c r="H9" t="s">
        <v>219</v>
      </c>
      <c r="I9" t="s">
        <v>502</v>
      </c>
    </row>
    <row r="10" spans="1:9">
      <c r="A10" t="str">
        <f t="shared" si="0"/>
        <v>绿色</v>
      </c>
      <c r="B10" t="s">
        <v>503</v>
      </c>
      <c r="C10" t="s">
        <v>472</v>
      </c>
      <c r="D10" t="s">
        <v>504</v>
      </c>
      <c r="E10" t="s">
        <v>474</v>
      </c>
      <c r="G10" t="s">
        <v>505</v>
      </c>
      <c r="H10" t="s">
        <v>503</v>
      </c>
      <c r="I10" t="s">
        <v>506</v>
      </c>
    </row>
    <row r="11" spans="1:9">
      <c r="A11" t="str">
        <f t="shared" si="0"/>
        <v>蓝色</v>
      </c>
      <c r="B11" t="s">
        <v>477</v>
      </c>
      <c r="C11" t="s">
        <v>241</v>
      </c>
      <c r="D11" t="s">
        <v>507</v>
      </c>
      <c r="E11" t="s">
        <v>508</v>
      </c>
      <c r="G11" t="s">
        <v>479</v>
      </c>
      <c r="H11" t="s">
        <v>219</v>
      </c>
      <c r="I11" t="s">
        <v>509</v>
      </c>
    </row>
    <row r="12" spans="1:9">
      <c r="A12" t="str">
        <f t="shared" si="0"/>
        <v>蓝色</v>
      </c>
      <c r="B12" t="s">
        <v>488</v>
      </c>
      <c r="C12" t="s">
        <v>241</v>
      </c>
      <c r="D12" t="s">
        <v>510</v>
      </c>
      <c r="E12" t="s">
        <v>508</v>
      </c>
      <c r="G12" t="s">
        <v>490</v>
      </c>
      <c r="H12" t="s">
        <v>219</v>
      </c>
      <c r="I12" t="s">
        <v>511</v>
      </c>
    </row>
    <row r="13" spans="1:9">
      <c r="A13" t="str">
        <f t="shared" si="0"/>
        <v>蓝色</v>
      </c>
      <c r="B13" t="s">
        <v>492</v>
      </c>
      <c r="C13" t="s">
        <v>241</v>
      </c>
      <c r="D13" t="s">
        <v>512</v>
      </c>
      <c r="E13" t="s">
        <v>508</v>
      </c>
      <c r="G13" t="s">
        <v>494</v>
      </c>
      <c r="H13" t="s">
        <v>219</v>
      </c>
      <c r="I13" t="s">
        <v>513</v>
      </c>
    </row>
    <row r="14" spans="1:9">
      <c r="A14" t="str">
        <f t="shared" si="0"/>
        <v>蓝色</v>
      </c>
      <c r="B14" t="s">
        <v>484</v>
      </c>
      <c r="C14" t="s">
        <v>241</v>
      </c>
      <c r="D14" t="s">
        <v>514</v>
      </c>
      <c r="E14" t="s">
        <v>508</v>
      </c>
      <c r="G14" t="s">
        <v>486</v>
      </c>
      <c r="H14" t="s">
        <v>219</v>
      </c>
      <c r="I14" t="s">
        <v>515</v>
      </c>
    </row>
    <row r="15" spans="1:9">
      <c r="A15" t="str">
        <f t="shared" si="0"/>
        <v>蓝色</v>
      </c>
      <c r="B15" t="s">
        <v>499</v>
      </c>
      <c r="C15" t="s">
        <v>241</v>
      </c>
      <c r="D15" t="s">
        <v>516</v>
      </c>
      <c r="E15" t="s">
        <v>508</v>
      </c>
      <c r="G15" t="s">
        <v>501</v>
      </c>
      <c r="H15" t="s">
        <v>219</v>
      </c>
      <c r="I15" t="s">
        <v>517</v>
      </c>
    </row>
    <row r="16" spans="1:9">
      <c r="A16" t="str">
        <f t="shared" si="0"/>
        <v>蓝色</v>
      </c>
      <c r="B16" t="s">
        <v>232</v>
      </c>
      <c r="C16" t="s">
        <v>241</v>
      </c>
      <c r="D16" t="s">
        <v>518</v>
      </c>
      <c r="E16" t="s">
        <v>508</v>
      </c>
      <c r="G16" t="s">
        <v>482</v>
      </c>
      <c r="H16" t="s">
        <v>232</v>
      </c>
      <c r="I16" t="s">
        <v>519</v>
      </c>
    </row>
    <row r="17" spans="1:9">
      <c r="A17" t="str">
        <f t="shared" si="0"/>
        <v>蓝色</v>
      </c>
      <c r="B17" t="s">
        <v>471</v>
      </c>
      <c r="C17" t="s">
        <v>241</v>
      </c>
      <c r="D17" t="s">
        <v>520</v>
      </c>
      <c r="E17" t="s">
        <v>508</v>
      </c>
      <c r="G17" t="s">
        <v>497</v>
      </c>
      <c r="H17" t="s">
        <v>471</v>
      </c>
      <c r="I17" t="s">
        <v>521</v>
      </c>
    </row>
    <row r="18" spans="1:9">
      <c r="A18" t="str">
        <f t="shared" si="0"/>
        <v>蓝色</v>
      </c>
      <c r="B18" t="s">
        <v>471</v>
      </c>
      <c r="C18" t="s">
        <v>241</v>
      </c>
      <c r="D18" t="s">
        <v>522</v>
      </c>
      <c r="E18" t="s">
        <v>508</v>
      </c>
      <c r="G18" t="s">
        <v>475</v>
      </c>
      <c r="H18" t="s">
        <v>471</v>
      </c>
      <c r="I18" t="s">
        <v>523</v>
      </c>
    </row>
    <row r="19" spans="1:9">
      <c r="A19" t="str">
        <f t="shared" si="0"/>
        <v>蓝色</v>
      </c>
      <c r="B19" t="s">
        <v>503</v>
      </c>
      <c r="C19" t="s">
        <v>241</v>
      </c>
      <c r="D19" t="s">
        <v>524</v>
      </c>
      <c r="E19" t="s">
        <v>508</v>
      </c>
      <c r="G19" t="s">
        <v>505</v>
      </c>
      <c r="H19" t="s">
        <v>503</v>
      </c>
      <c r="I19" t="s">
        <v>525</v>
      </c>
    </row>
    <row r="20" spans="1:9">
      <c r="A20" t="str">
        <f t="shared" si="0"/>
        <v>紫色</v>
      </c>
      <c r="B20" t="s">
        <v>477</v>
      </c>
      <c r="C20" t="s">
        <v>526</v>
      </c>
      <c r="D20" t="s">
        <v>527</v>
      </c>
      <c r="E20" t="s">
        <v>528</v>
      </c>
      <c r="G20" t="s">
        <v>479</v>
      </c>
      <c r="H20" t="s">
        <v>219</v>
      </c>
      <c r="I20" t="s">
        <v>529</v>
      </c>
    </row>
    <row r="21" spans="1:9">
      <c r="A21" t="str">
        <f t="shared" si="0"/>
        <v>紫色</v>
      </c>
      <c r="B21" t="s">
        <v>488</v>
      </c>
      <c r="C21" t="s">
        <v>526</v>
      </c>
      <c r="D21" t="s">
        <v>530</v>
      </c>
      <c r="E21" t="s">
        <v>528</v>
      </c>
      <c r="G21" t="s">
        <v>490</v>
      </c>
      <c r="H21" t="s">
        <v>219</v>
      </c>
      <c r="I21" t="s">
        <v>531</v>
      </c>
    </row>
    <row r="22" spans="1:9">
      <c r="A22" t="str">
        <f t="shared" si="0"/>
        <v>紫色</v>
      </c>
      <c r="B22" t="s">
        <v>492</v>
      </c>
      <c r="C22" t="s">
        <v>526</v>
      </c>
      <c r="D22" t="s">
        <v>532</v>
      </c>
      <c r="E22" t="s">
        <v>528</v>
      </c>
      <c r="G22" t="s">
        <v>494</v>
      </c>
      <c r="H22" t="s">
        <v>219</v>
      </c>
      <c r="I22" t="s">
        <v>533</v>
      </c>
    </row>
    <row r="23" spans="1:9">
      <c r="A23" t="str">
        <f t="shared" si="0"/>
        <v>紫色</v>
      </c>
      <c r="B23" t="s">
        <v>484</v>
      </c>
      <c r="C23" t="s">
        <v>526</v>
      </c>
      <c r="D23" t="s">
        <v>534</v>
      </c>
      <c r="E23" t="s">
        <v>528</v>
      </c>
      <c r="G23" t="s">
        <v>486</v>
      </c>
      <c r="H23" t="s">
        <v>219</v>
      </c>
      <c r="I23" t="s">
        <v>535</v>
      </c>
    </row>
    <row r="24" spans="1:9">
      <c r="A24" t="str">
        <f t="shared" si="0"/>
        <v>紫色</v>
      </c>
      <c r="B24" t="s">
        <v>499</v>
      </c>
      <c r="C24" t="s">
        <v>526</v>
      </c>
      <c r="D24" t="s">
        <v>536</v>
      </c>
      <c r="E24" t="s">
        <v>528</v>
      </c>
      <c r="G24" t="s">
        <v>501</v>
      </c>
      <c r="H24" t="s">
        <v>219</v>
      </c>
      <c r="I24" t="s">
        <v>537</v>
      </c>
    </row>
    <row r="25" spans="1:9">
      <c r="A25" t="str">
        <f t="shared" si="0"/>
        <v>紫色</v>
      </c>
      <c r="B25" t="s">
        <v>232</v>
      </c>
      <c r="C25" t="s">
        <v>526</v>
      </c>
      <c r="D25" t="s">
        <v>538</v>
      </c>
      <c r="E25" t="s">
        <v>528</v>
      </c>
      <c r="G25" t="s">
        <v>482</v>
      </c>
      <c r="H25" t="s">
        <v>232</v>
      </c>
      <c r="I25" t="s">
        <v>539</v>
      </c>
    </row>
    <row r="26" spans="1:9">
      <c r="A26" t="str">
        <f t="shared" si="0"/>
        <v>紫色</v>
      </c>
      <c r="B26" t="s">
        <v>471</v>
      </c>
      <c r="C26" t="s">
        <v>526</v>
      </c>
      <c r="D26" t="s">
        <v>540</v>
      </c>
      <c r="E26" t="s">
        <v>528</v>
      </c>
      <c r="G26" t="s">
        <v>497</v>
      </c>
      <c r="H26" t="s">
        <v>471</v>
      </c>
      <c r="I26" t="s">
        <v>541</v>
      </c>
    </row>
    <row r="27" spans="1:9">
      <c r="A27" t="str">
        <f t="shared" si="0"/>
        <v>紫色</v>
      </c>
      <c r="B27" t="s">
        <v>471</v>
      </c>
      <c r="C27" t="s">
        <v>526</v>
      </c>
      <c r="D27" t="s">
        <v>542</v>
      </c>
      <c r="E27" t="s">
        <v>528</v>
      </c>
      <c r="G27" t="s">
        <v>475</v>
      </c>
      <c r="H27" t="s">
        <v>471</v>
      </c>
      <c r="I27" t="s">
        <v>543</v>
      </c>
    </row>
    <row r="28" spans="1:9">
      <c r="A28" t="str">
        <f t="shared" si="0"/>
        <v>紫色</v>
      </c>
      <c r="B28" t="s">
        <v>503</v>
      </c>
      <c r="C28" t="s">
        <v>526</v>
      </c>
      <c r="D28" t="s">
        <v>544</v>
      </c>
      <c r="E28" t="s">
        <v>528</v>
      </c>
      <c r="G28" t="s">
        <v>505</v>
      </c>
      <c r="H28" t="s">
        <v>503</v>
      </c>
      <c r="I28" t="s">
        <v>545</v>
      </c>
    </row>
    <row r="29" spans="1:9">
      <c r="A29" s="45" t="s">
        <v>378</v>
      </c>
      <c r="B29" t="s">
        <v>477</v>
      </c>
      <c r="C29" t="s">
        <v>546</v>
      </c>
      <c r="D29" t="s">
        <v>547</v>
      </c>
      <c r="E29" t="s">
        <v>548</v>
      </c>
      <c r="G29" t="s">
        <v>479</v>
      </c>
      <c r="H29" t="s">
        <v>219</v>
      </c>
      <c r="I29" t="s">
        <v>549</v>
      </c>
    </row>
    <row r="30" spans="1:9">
      <c r="A30" s="45" t="s">
        <v>378</v>
      </c>
      <c r="B30" t="s">
        <v>488</v>
      </c>
      <c r="C30" t="s">
        <v>546</v>
      </c>
      <c r="D30" t="s">
        <v>550</v>
      </c>
      <c r="E30" t="s">
        <v>548</v>
      </c>
      <c r="G30" t="s">
        <v>490</v>
      </c>
      <c r="H30" t="s">
        <v>219</v>
      </c>
      <c r="I30" t="s">
        <v>551</v>
      </c>
    </row>
    <row r="31" spans="1:9">
      <c r="A31" s="45" t="s">
        <v>378</v>
      </c>
      <c r="B31" t="s">
        <v>492</v>
      </c>
      <c r="C31" t="s">
        <v>546</v>
      </c>
      <c r="D31" t="s">
        <v>552</v>
      </c>
      <c r="E31" t="s">
        <v>548</v>
      </c>
      <c r="G31" t="s">
        <v>494</v>
      </c>
      <c r="H31" t="s">
        <v>219</v>
      </c>
      <c r="I31" t="s">
        <v>553</v>
      </c>
    </row>
    <row r="32" spans="1:9">
      <c r="A32" s="45" t="s">
        <v>378</v>
      </c>
      <c r="B32" t="s">
        <v>484</v>
      </c>
      <c r="C32" t="s">
        <v>546</v>
      </c>
      <c r="D32" t="s">
        <v>554</v>
      </c>
      <c r="E32" t="s">
        <v>548</v>
      </c>
      <c r="G32" t="s">
        <v>486</v>
      </c>
      <c r="H32" t="s">
        <v>219</v>
      </c>
      <c r="I32" t="s">
        <v>555</v>
      </c>
    </row>
    <row r="33" spans="1:9">
      <c r="A33" s="45" t="s">
        <v>378</v>
      </c>
      <c r="B33" t="s">
        <v>499</v>
      </c>
      <c r="C33" t="s">
        <v>546</v>
      </c>
      <c r="D33" t="s">
        <v>556</v>
      </c>
      <c r="E33" t="s">
        <v>548</v>
      </c>
      <c r="G33" t="s">
        <v>501</v>
      </c>
      <c r="H33" t="s">
        <v>219</v>
      </c>
      <c r="I33" t="s">
        <v>557</v>
      </c>
    </row>
    <row r="34" spans="1:9">
      <c r="A34" s="45" t="s">
        <v>378</v>
      </c>
      <c r="B34" t="s">
        <v>232</v>
      </c>
      <c r="C34" t="s">
        <v>546</v>
      </c>
      <c r="D34" t="s">
        <v>558</v>
      </c>
      <c r="E34" t="s">
        <v>548</v>
      </c>
      <c r="G34" t="s">
        <v>482</v>
      </c>
      <c r="H34" t="s">
        <v>232</v>
      </c>
      <c r="I34" t="s">
        <v>559</v>
      </c>
    </row>
    <row r="35" spans="1:9">
      <c r="A35" s="45" t="s">
        <v>378</v>
      </c>
      <c r="B35" t="s">
        <v>471</v>
      </c>
      <c r="C35" t="s">
        <v>546</v>
      </c>
      <c r="D35" t="s">
        <v>560</v>
      </c>
      <c r="E35" t="s">
        <v>548</v>
      </c>
      <c r="G35" t="s">
        <v>497</v>
      </c>
      <c r="H35" t="s">
        <v>471</v>
      </c>
      <c r="I35" t="s">
        <v>561</v>
      </c>
    </row>
    <row r="36" spans="1:9">
      <c r="A36" s="45" t="s">
        <v>378</v>
      </c>
      <c r="B36" t="s">
        <v>471</v>
      </c>
      <c r="C36" t="s">
        <v>546</v>
      </c>
      <c r="D36" t="s">
        <v>562</v>
      </c>
      <c r="E36" t="s">
        <v>548</v>
      </c>
      <c r="G36" t="s">
        <v>475</v>
      </c>
      <c r="H36" t="s">
        <v>471</v>
      </c>
      <c r="I36" t="s">
        <v>563</v>
      </c>
    </row>
    <row r="37" spans="1:9">
      <c r="A37" s="45" t="s">
        <v>378</v>
      </c>
      <c r="B37" t="s">
        <v>503</v>
      </c>
      <c r="C37" t="s">
        <v>546</v>
      </c>
      <c r="D37" t="s">
        <v>564</v>
      </c>
      <c r="E37" t="s">
        <v>548</v>
      </c>
      <c r="G37" t="s">
        <v>505</v>
      </c>
      <c r="H37" t="s">
        <v>503</v>
      </c>
      <c r="I37" t="s">
        <v>565</v>
      </c>
    </row>
    <row r="38" spans="1:9">
      <c r="A38" t="str">
        <f t="shared" si="0"/>
        <v>紫色</v>
      </c>
      <c r="B38" t="s">
        <v>477</v>
      </c>
      <c r="C38" t="s">
        <v>566</v>
      </c>
      <c r="D38" t="s">
        <v>567</v>
      </c>
      <c r="E38" t="s">
        <v>528</v>
      </c>
      <c r="G38" t="s">
        <v>479</v>
      </c>
      <c r="H38" t="s">
        <v>219</v>
      </c>
      <c r="I38" t="s">
        <v>568</v>
      </c>
    </row>
    <row r="39" spans="1:9">
      <c r="A39" t="str">
        <f t="shared" si="0"/>
        <v>紫色</v>
      </c>
      <c r="B39" t="s">
        <v>488</v>
      </c>
      <c r="C39" t="s">
        <v>566</v>
      </c>
      <c r="D39" t="s">
        <v>569</v>
      </c>
      <c r="E39" t="s">
        <v>528</v>
      </c>
      <c r="G39" t="s">
        <v>490</v>
      </c>
      <c r="H39" t="s">
        <v>219</v>
      </c>
      <c r="I39" t="s">
        <v>570</v>
      </c>
    </row>
    <row r="40" spans="1:9">
      <c r="A40" t="str">
        <f t="shared" si="0"/>
        <v>紫色</v>
      </c>
      <c r="B40" t="s">
        <v>492</v>
      </c>
      <c r="C40" t="s">
        <v>566</v>
      </c>
      <c r="D40" t="s">
        <v>571</v>
      </c>
      <c r="E40" t="s">
        <v>528</v>
      </c>
      <c r="G40" t="s">
        <v>494</v>
      </c>
      <c r="H40" t="s">
        <v>219</v>
      </c>
      <c r="I40" t="s">
        <v>572</v>
      </c>
    </row>
    <row r="41" spans="1:9">
      <c r="A41" t="str">
        <f t="shared" si="0"/>
        <v>紫色</v>
      </c>
      <c r="B41" t="s">
        <v>484</v>
      </c>
      <c r="C41" t="s">
        <v>566</v>
      </c>
      <c r="D41" t="s">
        <v>573</v>
      </c>
      <c r="E41" t="s">
        <v>528</v>
      </c>
      <c r="G41" t="s">
        <v>486</v>
      </c>
      <c r="H41" t="s">
        <v>219</v>
      </c>
      <c r="I41" t="s">
        <v>574</v>
      </c>
    </row>
    <row r="42" spans="1:9">
      <c r="A42" t="str">
        <f t="shared" si="0"/>
        <v>紫色</v>
      </c>
      <c r="B42" t="s">
        <v>499</v>
      </c>
      <c r="C42" t="s">
        <v>566</v>
      </c>
      <c r="D42" t="s">
        <v>575</v>
      </c>
      <c r="E42" t="s">
        <v>528</v>
      </c>
      <c r="G42" t="s">
        <v>501</v>
      </c>
      <c r="H42" t="s">
        <v>219</v>
      </c>
      <c r="I42" t="s">
        <v>576</v>
      </c>
    </row>
    <row r="43" spans="1:9">
      <c r="A43" t="str">
        <f t="shared" si="0"/>
        <v>紫色</v>
      </c>
      <c r="B43" t="s">
        <v>232</v>
      </c>
      <c r="C43" t="s">
        <v>566</v>
      </c>
      <c r="D43" t="s">
        <v>577</v>
      </c>
      <c r="E43" t="s">
        <v>528</v>
      </c>
      <c r="G43" t="s">
        <v>482</v>
      </c>
      <c r="H43" t="s">
        <v>232</v>
      </c>
      <c r="I43" t="s">
        <v>578</v>
      </c>
    </row>
    <row r="44" spans="1:9">
      <c r="A44" t="str">
        <f t="shared" si="0"/>
        <v>紫色</v>
      </c>
      <c r="B44" t="s">
        <v>471</v>
      </c>
      <c r="C44" t="s">
        <v>566</v>
      </c>
      <c r="D44" t="s">
        <v>579</v>
      </c>
      <c r="E44" t="s">
        <v>528</v>
      </c>
      <c r="G44" t="s">
        <v>497</v>
      </c>
      <c r="H44" t="s">
        <v>471</v>
      </c>
      <c r="I44" t="s">
        <v>580</v>
      </c>
    </row>
    <row r="45" spans="1:9">
      <c r="A45" t="str">
        <f t="shared" si="0"/>
        <v>紫色</v>
      </c>
      <c r="B45" t="s">
        <v>471</v>
      </c>
      <c r="C45" t="s">
        <v>566</v>
      </c>
      <c r="D45" t="s">
        <v>581</v>
      </c>
      <c r="E45" t="s">
        <v>528</v>
      </c>
      <c r="G45" t="s">
        <v>475</v>
      </c>
      <c r="H45" t="s">
        <v>471</v>
      </c>
      <c r="I45" t="s">
        <v>582</v>
      </c>
    </row>
    <row r="46" spans="1:9">
      <c r="A46" t="str">
        <f t="shared" si="0"/>
        <v>紫色</v>
      </c>
      <c r="B46" t="s">
        <v>503</v>
      </c>
      <c r="C46" t="s">
        <v>566</v>
      </c>
      <c r="D46" t="s">
        <v>583</v>
      </c>
      <c r="E46" t="s">
        <v>528</v>
      </c>
      <c r="G46" t="s">
        <v>505</v>
      </c>
      <c r="H46" t="s">
        <v>503</v>
      </c>
      <c r="I46" t="s">
        <v>584</v>
      </c>
    </row>
    <row r="47" spans="1:9">
      <c r="A47" t="str">
        <f t="shared" si="0"/>
        <v>橙色</v>
      </c>
      <c r="B47" t="s">
        <v>477</v>
      </c>
      <c r="C47" t="s">
        <v>585</v>
      </c>
      <c r="D47" t="s">
        <v>586</v>
      </c>
      <c r="E47" t="s">
        <v>548</v>
      </c>
      <c r="G47" t="s">
        <v>479</v>
      </c>
      <c r="H47" t="s">
        <v>219</v>
      </c>
      <c r="I47" t="s">
        <v>587</v>
      </c>
    </row>
    <row r="48" spans="1:9">
      <c r="A48" t="str">
        <f t="shared" si="0"/>
        <v>橙色</v>
      </c>
      <c r="B48" t="s">
        <v>488</v>
      </c>
      <c r="C48" t="s">
        <v>585</v>
      </c>
      <c r="D48" t="s">
        <v>588</v>
      </c>
      <c r="E48" t="s">
        <v>548</v>
      </c>
      <c r="G48" t="s">
        <v>490</v>
      </c>
      <c r="H48" t="s">
        <v>219</v>
      </c>
      <c r="I48" t="s">
        <v>589</v>
      </c>
    </row>
    <row r="49" spans="1:9">
      <c r="A49" t="str">
        <f t="shared" si="0"/>
        <v>橙色</v>
      </c>
      <c r="B49" t="s">
        <v>492</v>
      </c>
      <c r="C49" t="s">
        <v>585</v>
      </c>
      <c r="D49" t="s">
        <v>590</v>
      </c>
      <c r="E49" t="s">
        <v>548</v>
      </c>
      <c r="G49" t="s">
        <v>494</v>
      </c>
      <c r="H49" t="s">
        <v>219</v>
      </c>
      <c r="I49" t="s">
        <v>591</v>
      </c>
    </row>
    <row r="50" spans="1:9">
      <c r="A50" t="str">
        <f t="shared" si="0"/>
        <v>橙色</v>
      </c>
      <c r="B50" t="s">
        <v>484</v>
      </c>
      <c r="C50" t="s">
        <v>585</v>
      </c>
      <c r="D50" t="s">
        <v>592</v>
      </c>
      <c r="E50" t="s">
        <v>548</v>
      </c>
      <c r="G50" t="s">
        <v>486</v>
      </c>
      <c r="H50" t="s">
        <v>219</v>
      </c>
      <c r="I50" t="s">
        <v>593</v>
      </c>
    </row>
    <row r="51" spans="1:9">
      <c r="A51" t="str">
        <f t="shared" si="0"/>
        <v>橙色</v>
      </c>
      <c r="B51" t="s">
        <v>499</v>
      </c>
      <c r="C51" t="s">
        <v>585</v>
      </c>
      <c r="D51" t="s">
        <v>594</v>
      </c>
      <c r="E51" t="s">
        <v>548</v>
      </c>
      <c r="G51" t="s">
        <v>501</v>
      </c>
      <c r="H51" t="s">
        <v>219</v>
      </c>
      <c r="I51" t="s">
        <v>595</v>
      </c>
    </row>
    <row r="52" spans="1:9">
      <c r="A52" t="str">
        <f t="shared" si="0"/>
        <v>橙色</v>
      </c>
      <c r="B52" t="s">
        <v>232</v>
      </c>
      <c r="C52" t="s">
        <v>585</v>
      </c>
      <c r="D52" t="s">
        <v>596</v>
      </c>
      <c r="E52" t="s">
        <v>548</v>
      </c>
      <c r="G52" t="s">
        <v>482</v>
      </c>
      <c r="H52" t="s">
        <v>232</v>
      </c>
      <c r="I52" t="s">
        <v>597</v>
      </c>
    </row>
    <row r="53" spans="1:9">
      <c r="A53" t="str">
        <f t="shared" si="0"/>
        <v>橙色</v>
      </c>
      <c r="B53" t="s">
        <v>471</v>
      </c>
      <c r="C53" t="s">
        <v>585</v>
      </c>
      <c r="D53" t="s">
        <v>598</v>
      </c>
      <c r="E53" t="s">
        <v>548</v>
      </c>
      <c r="G53" t="s">
        <v>497</v>
      </c>
      <c r="H53" t="s">
        <v>471</v>
      </c>
      <c r="I53" t="s">
        <v>599</v>
      </c>
    </row>
    <row r="54" spans="1:9">
      <c r="A54" t="str">
        <f t="shared" si="0"/>
        <v>橙色</v>
      </c>
      <c r="B54" t="s">
        <v>471</v>
      </c>
      <c r="C54" t="s">
        <v>585</v>
      </c>
      <c r="D54" t="s">
        <v>600</v>
      </c>
      <c r="E54" t="s">
        <v>548</v>
      </c>
      <c r="G54" t="s">
        <v>475</v>
      </c>
      <c r="H54" t="s">
        <v>471</v>
      </c>
      <c r="I54" t="s">
        <v>601</v>
      </c>
    </row>
    <row r="55" spans="1:9">
      <c r="A55" t="str">
        <f t="shared" si="0"/>
        <v>橙色</v>
      </c>
      <c r="B55" t="s">
        <v>503</v>
      </c>
      <c r="C55" t="s">
        <v>585</v>
      </c>
      <c r="D55" t="s">
        <v>602</v>
      </c>
      <c r="E55" t="s">
        <v>548</v>
      </c>
      <c r="G55" t="s">
        <v>505</v>
      </c>
      <c r="H55" t="s">
        <v>503</v>
      </c>
      <c r="I55" t="s">
        <v>603</v>
      </c>
    </row>
  </sheetData>
  <phoneticPr fontId="27"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113"/>
  <sheetViews>
    <sheetView workbookViewId="0">
      <selection activeCell="A2" sqref="A2:M113"/>
    </sheetView>
  </sheetViews>
  <sheetFormatPr defaultColWidth="9" defaultRowHeight="14.25"/>
  <sheetData>
    <row r="2" spans="1:13">
      <c r="A2" s="4">
        <v>53005</v>
      </c>
      <c r="B2" s="4" t="s">
        <v>604</v>
      </c>
      <c r="C2" s="4">
        <v>3</v>
      </c>
      <c r="D2" s="4">
        <v>1</v>
      </c>
      <c r="E2" s="4">
        <v>1</v>
      </c>
      <c r="F2" s="4" t="s">
        <v>605</v>
      </c>
      <c r="G2" s="4" t="s">
        <v>606</v>
      </c>
      <c r="H2" s="4">
        <v>3</v>
      </c>
      <c r="I2" s="4">
        <v>1</v>
      </c>
      <c r="J2" s="4">
        <v>2</v>
      </c>
      <c r="K2" s="4">
        <v>0</v>
      </c>
      <c r="L2" s="4">
        <v>0</v>
      </c>
      <c r="M2" s="4">
        <v>0</v>
      </c>
    </row>
    <row r="3" spans="1:13">
      <c r="A3" s="4">
        <v>53006</v>
      </c>
      <c r="B3" s="4" t="s">
        <v>607</v>
      </c>
      <c r="C3" s="4">
        <v>3</v>
      </c>
      <c r="D3" s="4">
        <v>1</v>
      </c>
      <c r="E3" s="4">
        <v>1</v>
      </c>
      <c r="F3" s="4" t="s">
        <v>608</v>
      </c>
      <c r="G3" s="4" t="s">
        <v>609</v>
      </c>
      <c r="H3" s="4">
        <v>4</v>
      </c>
      <c r="I3" s="4">
        <v>1</v>
      </c>
      <c r="J3" s="4">
        <v>2</v>
      </c>
      <c r="K3" s="4">
        <v>0</v>
      </c>
      <c r="L3" s="4">
        <v>0</v>
      </c>
      <c r="M3" s="4">
        <v>0</v>
      </c>
    </row>
    <row r="4" spans="1:13">
      <c r="A4" s="4">
        <v>53007</v>
      </c>
      <c r="B4" s="4" t="s">
        <v>610</v>
      </c>
      <c r="C4" s="4">
        <v>3</v>
      </c>
      <c r="D4" s="4">
        <v>1</v>
      </c>
      <c r="E4" s="4">
        <v>1</v>
      </c>
      <c r="F4" s="4" t="s">
        <v>611</v>
      </c>
      <c r="G4" s="4" t="s">
        <v>612</v>
      </c>
      <c r="H4" s="4">
        <v>3</v>
      </c>
      <c r="I4" s="4">
        <v>1</v>
      </c>
      <c r="J4" s="4">
        <v>2</v>
      </c>
      <c r="K4" s="4">
        <v>0</v>
      </c>
      <c r="L4" s="4">
        <v>0</v>
      </c>
      <c r="M4" s="4">
        <v>0</v>
      </c>
    </row>
    <row r="5" spans="1:13">
      <c r="A5" s="4">
        <v>53019</v>
      </c>
      <c r="B5" s="4" t="s">
        <v>613</v>
      </c>
      <c r="C5" s="4">
        <v>3</v>
      </c>
      <c r="D5" s="4">
        <v>2</v>
      </c>
      <c r="E5" s="4">
        <v>1</v>
      </c>
      <c r="F5" s="4" t="s">
        <v>605</v>
      </c>
      <c r="G5" s="4" t="s">
        <v>606</v>
      </c>
      <c r="H5" s="4">
        <v>3</v>
      </c>
      <c r="I5" s="4">
        <v>1</v>
      </c>
      <c r="J5" s="4">
        <v>2</v>
      </c>
      <c r="K5" s="4">
        <v>0</v>
      </c>
      <c r="L5" s="4">
        <v>0</v>
      </c>
      <c r="M5" s="4">
        <v>0</v>
      </c>
    </row>
    <row r="6" spans="1:13">
      <c r="A6" s="4">
        <v>53020</v>
      </c>
      <c r="B6" s="4" t="s">
        <v>614</v>
      </c>
      <c r="C6" s="4">
        <v>3</v>
      </c>
      <c r="D6" s="4">
        <v>2</v>
      </c>
      <c r="E6" s="4">
        <v>1</v>
      </c>
      <c r="F6" s="4" t="s">
        <v>608</v>
      </c>
      <c r="G6" s="4" t="s">
        <v>609</v>
      </c>
      <c r="H6" s="4">
        <v>4</v>
      </c>
      <c r="I6" s="4">
        <v>1</v>
      </c>
      <c r="J6" s="4">
        <v>2</v>
      </c>
      <c r="K6" s="4">
        <v>0</v>
      </c>
      <c r="L6" s="4">
        <v>0</v>
      </c>
      <c r="M6" s="4">
        <v>0</v>
      </c>
    </row>
    <row r="7" spans="1:13">
      <c r="A7" s="4">
        <v>53021</v>
      </c>
      <c r="B7" s="4" t="s">
        <v>615</v>
      </c>
      <c r="C7" s="4">
        <v>3</v>
      </c>
      <c r="D7" s="4">
        <v>2</v>
      </c>
      <c r="E7" s="4">
        <v>1</v>
      </c>
      <c r="F7" s="4" t="s">
        <v>611</v>
      </c>
      <c r="G7" s="4" t="s">
        <v>612</v>
      </c>
      <c r="H7" s="4">
        <v>3</v>
      </c>
      <c r="I7" s="4">
        <v>1</v>
      </c>
      <c r="J7" s="4">
        <v>2</v>
      </c>
      <c r="K7" s="4">
        <v>0</v>
      </c>
      <c r="L7" s="4">
        <v>0</v>
      </c>
      <c r="M7" s="4">
        <v>0</v>
      </c>
    </row>
    <row r="8" spans="1:13">
      <c r="A8" s="4">
        <v>53033</v>
      </c>
      <c r="B8" s="4" t="s">
        <v>616</v>
      </c>
      <c r="C8" s="4">
        <v>3</v>
      </c>
      <c r="D8" s="4">
        <v>3</v>
      </c>
      <c r="E8" s="4">
        <v>1</v>
      </c>
      <c r="F8" s="4" t="s">
        <v>605</v>
      </c>
      <c r="G8" s="4" t="s">
        <v>606</v>
      </c>
      <c r="H8" s="4">
        <v>3</v>
      </c>
      <c r="I8" s="4">
        <v>1</v>
      </c>
      <c r="J8" s="4">
        <v>2</v>
      </c>
      <c r="K8" s="4">
        <v>0</v>
      </c>
      <c r="L8" s="4">
        <v>0</v>
      </c>
      <c r="M8" s="4">
        <v>0</v>
      </c>
    </row>
    <row r="9" spans="1:13">
      <c r="A9" s="4">
        <v>53034</v>
      </c>
      <c r="B9" s="4" t="s">
        <v>617</v>
      </c>
      <c r="C9" s="4">
        <v>3</v>
      </c>
      <c r="D9" s="4">
        <v>3</v>
      </c>
      <c r="E9" s="4">
        <v>1</v>
      </c>
      <c r="F9" s="4" t="s">
        <v>608</v>
      </c>
      <c r="G9" s="4" t="s">
        <v>609</v>
      </c>
      <c r="H9" s="4">
        <v>4</v>
      </c>
      <c r="I9" s="4">
        <v>1</v>
      </c>
      <c r="J9" s="4">
        <v>2</v>
      </c>
      <c r="K9" s="4">
        <v>0</v>
      </c>
      <c r="L9" s="4">
        <v>0</v>
      </c>
      <c r="M9" s="4">
        <v>0</v>
      </c>
    </row>
    <row r="10" spans="1:13">
      <c r="A10" s="4">
        <v>53035</v>
      </c>
      <c r="B10" s="4" t="s">
        <v>618</v>
      </c>
      <c r="C10" s="4">
        <v>3</v>
      </c>
      <c r="D10" s="4">
        <v>3</v>
      </c>
      <c r="E10" s="4">
        <v>1</v>
      </c>
      <c r="F10" s="4" t="s">
        <v>611</v>
      </c>
      <c r="G10" s="4" t="s">
        <v>612</v>
      </c>
      <c r="H10" s="4">
        <v>3</v>
      </c>
      <c r="I10" s="4">
        <v>1</v>
      </c>
      <c r="J10" s="4">
        <v>2</v>
      </c>
      <c r="K10" s="4">
        <v>0</v>
      </c>
      <c r="L10" s="4">
        <v>0</v>
      </c>
      <c r="M10" s="4">
        <v>0</v>
      </c>
    </row>
    <row r="11" spans="1:13">
      <c r="A11" s="4">
        <v>53047</v>
      </c>
      <c r="B11" s="4" t="s">
        <v>619</v>
      </c>
      <c r="C11" s="4">
        <v>3</v>
      </c>
      <c r="D11" s="4">
        <v>4</v>
      </c>
      <c r="E11" s="4">
        <v>1</v>
      </c>
      <c r="F11" s="4" t="s">
        <v>605</v>
      </c>
      <c r="G11" s="4" t="s">
        <v>606</v>
      </c>
      <c r="H11" s="4">
        <v>3</v>
      </c>
      <c r="I11" s="4">
        <v>1</v>
      </c>
      <c r="J11" s="4">
        <v>2</v>
      </c>
      <c r="K11" s="4">
        <v>0</v>
      </c>
      <c r="L11" s="4">
        <v>0</v>
      </c>
      <c r="M11" s="4">
        <v>0</v>
      </c>
    </row>
    <row r="12" spans="1:13">
      <c r="A12" s="4">
        <v>53048</v>
      </c>
      <c r="B12" s="4" t="s">
        <v>620</v>
      </c>
      <c r="C12" s="4">
        <v>3</v>
      </c>
      <c r="D12" s="4">
        <v>4</v>
      </c>
      <c r="E12" s="4">
        <v>1</v>
      </c>
      <c r="F12" s="4" t="s">
        <v>608</v>
      </c>
      <c r="G12" s="4" t="s">
        <v>609</v>
      </c>
      <c r="H12" s="4">
        <v>4</v>
      </c>
      <c r="I12" s="4">
        <v>1</v>
      </c>
      <c r="J12" s="4">
        <v>2</v>
      </c>
      <c r="K12" s="4">
        <v>0</v>
      </c>
      <c r="L12" s="4">
        <v>0</v>
      </c>
      <c r="M12" s="4">
        <v>0</v>
      </c>
    </row>
    <row r="13" spans="1:13">
      <c r="A13" s="4">
        <v>53049</v>
      </c>
      <c r="B13" s="4" t="s">
        <v>621</v>
      </c>
      <c r="C13" s="4">
        <v>3</v>
      </c>
      <c r="D13" s="4">
        <v>4</v>
      </c>
      <c r="E13" s="4">
        <v>1</v>
      </c>
      <c r="F13" s="4" t="s">
        <v>611</v>
      </c>
      <c r="G13" s="4" t="s">
        <v>612</v>
      </c>
      <c r="H13" s="4">
        <v>3</v>
      </c>
      <c r="I13" s="4">
        <v>1</v>
      </c>
      <c r="J13" s="4">
        <v>2</v>
      </c>
      <c r="K13" s="4">
        <v>0</v>
      </c>
      <c r="L13" s="4">
        <v>0</v>
      </c>
      <c r="M13" s="4">
        <v>0</v>
      </c>
    </row>
    <row r="14" spans="1:13">
      <c r="A14" s="4">
        <v>53061</v>
      </c>
      <c r="B14" s="4" t="s">
        <v>604</v>
      </c>
      <c r="C14" s="4">
        <v>3</v>
      </c>
      <c r="D14" s="4">
        <v>5</v>
      </c>
      <c r="E14" s="4">
        <v>1</v>
      </c>
      <c r="F14" s="4" t="s">
        <v>605</v>
      </c>
      <c r="G14" s="4" t="s">
        <v>606</v>
      </c>
      <c r="H14" s="4">
        <v>3</v>
      </c>
      <c r="I14" s="4">
        <v>1</v>
      </c>
      <c r="J14" s="4">
        <v>2</v>
      </c>
      <c r="K14" s="4">
        <v>0</v>
      </c>
      <c r="L14" s="4">
        <v>0</v>
      </c>
      <c r="M14" s="4">
        <v>0</v>
      </c>
    </row>
    <row r="15" spans="1:13">
      <c r="A15" s="4">
        <v>53062</v>
      </c>
      <c r="B15" s="4" t="s">
        <v>607</v>
      </c>
      <c r="C15" s="4">
        <v>3</v>
      </c>
      <c r="D15" s="4">
        <v>5</v>
      </c>
      <c r="E15" s="4">
        <v>1</v>
      </c>
      <c r="F15" s="4" t="s">
        <v>608</v>
      </c>
      <c r="G15" s="4" t="s">
        <v>609</v>
      </c>
      <c r="H15" s="4">
        <v>4</v>
      </c>
      <c r="I15" s="4">
        <v>1</v>
      </c>
      <c r="J15" s="4">
        <v>2</v>
      </c>
      <c r="K15" s="4">
        <v>0</v>
      </c>
      <c r="L15" s="4">
        <v>0</v>
      </c>
      <c r="M15" s="4">
        <v>0</v>
      </c>
    </row>
    <row r="16" spans="1:13">
      <c r="A16" s="4">
        <v>53063</v>
      </c>
      <c r="B16" s="4" t="s">
        <v>610</v>
      </c>
      <c r="C16" s="4">
        <v>3</v>
      </c>
      <c r="D16" s="4">
        <v>5</v>
      </c>
      <c r="E16" s="4">
        <v>1</v>
      </c>
      <c r="F16" s="4" t="s">
        <v>611</v>
      </c>
      <c r="G16" s="4" t="s">
        <v>612</v>
      </c>
      <c r="H16" s="4">
        <v>3</v>
      </c>
      <c r="I16" s="4">
        <v>1</v>
      </c>
      <c r="J16" s="4">
        <v>2</v>
      </c>
      <c r="K16" s="4">
        <v>0</v>
      </c>
      <c r="L16" s="4">
        <v>0</v>
      </c>
      <c r="M16" s="4">
        <v>0</v>
      </c>
    </row>
    <row r="17" spans="1:13">
      <c r="A17" s="4">
        <v>53081</v>
      </c>
      <c r="B17" s="4" t="s">
        <v>622</v>
      </c>
      <c r="C17" s="4">
        <v>3</v>
      </c>
      <c r="D17" s="4">
        <v>0</v>
      </c>
      <c r="E17" s="4">
        <v>2</v>
      </c>
      <c r="F17" s="4" t="s">
        <v>623</v>
      </c>
      <c r="G17" s="4" t="s">
        <v>624</v>
      </c>
      <c r="H17" s="4">
        <v>6</v>
      </c>
      <c r="I17" s="4">
        <v>1</v>
      </c>
      <c r="J17" s="4">
        <v>1</v>
      </c>
      <c r="K17" s="4">
        <v>0</v>
      </c>
      <c r="L17" s="4">
        <v>0</v>
      </c>
      <c r="M17" s="4">
        <v>0</v>
      </c>
    </row>
    <row r="18" spans="1:13">
      <c r="A18" s="4">
        <v>53091</v>
      </c>
      <c r="B18" s="4" t="s">
        <v>625</v>
      </c>
      <c r="C18" s="4">
        <v>3</v>
      </c>
      <c r="D18" s="4">
        <v>0</v>
      </c>
      <c r="E18" s="4">
        <v>3</v>
      </c>
      <c r="F18" s="4" t="s">
        <v>626</v>
      </c>
      <c r="G18" s="4" t="s">
        <v>627</v>
      </c>
      <c r="H18" s="4">
        <v>7</v>
      </c>
      <c r="I18" s="4">
        <v>1</v>
      </c>
      <c r="J18" s="4">
        <v>2</v>
      </c>
      <c r="K18" s="4">
        <v>0</v>
      </c>
      <c r="L18" s="4">
        <v>0</v>
      </c>
      <c r="M18" s="4">
        <v>0</v>
      </c>
    </row>
    <row r="19" spans="1:13">
      <c r="A19" s="4">
        <v>53092</v>
      </c>
      <c r="B19" s="4" t="s">
        <v>628</v>
      </c>
      <c r="C19" s="4">
        <v>3</v>
      </c>
      <c r="D19" s="4">
        <v>0</v>
      </c>
      <c r="E19" s="4">
        <v>3</v>
      </c>
      <c r="F19" s="4" t="s">
        <v>629</v>
      </c>
      <c r="G19" s="4" t="s">
        <v>630</v>
      </c>
      <c r="H19" s="4">
        <v>7</v>
      </c>
      <c r="I19" s="4">
        <v>1</v>
      </c>
      <c r="J19" s="4">
        <v>2</v>
      </c>
      <c r="K19" s="4">
        <v>0</v>
      </c>
      <c r="L19" s="4">
        <v>0</v>
      </c>
      <c r="M19" s="4">
        <v>0</v>
      </c>
    </row>
    <row r="20" spans="1:13">
      <c r="A20" s="4">
        <v>53102</v>
      </c>
      <c r="B20" s="4" t="s">
        <v>631</v>
      </c>
      <c r="C20" s="4">
        <v>3</v>
      </c>
      <c r="D20" s="4">
        <v>0</v>
      </c>
      <c r="E20" s="4">
        <v>4</v>
      </c>
      <c r="F20" s="4" t="s">
        <v>632</v>
      </c>
      <c r="G20" s="4" t="s">
        <v>633</v>
      </c>
      <c r="H20" s="4">
        <v>8</v>
      </c>
      <c r="I20" s="4">
        <v>1</v>
      </c>
      <c r="J20" s="4">
        <v>2</v>
      </c>
      <c r="K20" s="4">
        <v>0</v>
      </c>
      <c r="L20" s="4">
        <v>0</v>
      </c>
      <c r="M20" s="4">
        <v>0</v>
      </c>
    </row>
    <row r="21" spans="1:13">
      <c r="A21" s="4">
        <v>53103</v>
      </c>
      <c r="B21" s="4" t="s">
        <v>634</v>
      </c>
      <c r="C21" s="4">
        <v>3</v>
      </c>
      <c r="D21" s="4">
        <v>0</v>
      </c>
      <c r="E21" s="4">
        <v>4</v>
      </c>
      <c r="F21" s="4" t="s">
        <v>635</v>
      </c>
      <c r="G21" s="4" t="s">
        <v>636</v>
      </c>
      <c r="H21" s="4">
        <v>8</v>
      </c>
      <c r="I21" s="4">
        <v>1</v>
      </c>
      <c r="J21" s="4">
        <v>2</v>
      </c>
      <c r="K21" s="4">
        <v>0</v>
      </c>
      <c r="L21" s="4">
        <v>0</v>
      </c>
      <c r="M21" s="4">
        <v>0</v>
      </c>
    </row>
    <row r="22" spans="1:13">
      <c r="A22" s="4">
        <v>54001</v>
      </c>
      <c r="B22" s="4" t="s">
        <v>637</v>
      </c>
      <c r="C22" s="4">
        <v>4</v>
      </c>
      <c r="D22" s="4">
        <v>1</v>
      </c>
      <c r="E22" s="4">
        <v>1</v>
      </c>
      <c r="F22" s="4" t="s">
        <v>638</v>
      </c>
      <c r="G22" s="4" t="s">
        <v>639</v>
      </c>
      <c r="H22" s="4">
        <v>9</v>
      </c>
      <c r="I22" s="4">
        <v>2</v>
      </c>
      <c r="J22" s="4">
        <v>3</v>
      </c>
      <c r="K22" s="4">
        <v>0</v>
      </c>
      <c r="L22" s="4">
        <v>0</v>
      </c>
      <c r="M22" s="4">
        <v>0</v>
      </c>
    </row>
    <row r="23" spans="1:13">
      <c r="A23" s="4">
        <v>54002</v>
      </c>
      <c r="B23" s="4" t="s">
        <v>640</v>
      </c>
      <c r="C23" s="4">
        <v>4</v>
      </c>
      <c r="D23" s="4">
        <v>1</v>
      </c>
      <c r="E23" s="4">
        <v>1</v>
      </c>
      <c r="F23" s="4" t="s">
        <v>641</v>
      </c>
      <c r="G23" s="4" t="s">
        <v>638</v>
      </c>
      <c r="H23" s="4">
        <v>9</v>
      </c>
      <c r="I23" s="4">
        <v>2</v>
      </c>
      <c r="J23" s="4">
        <v>3</v>
      </c>
      <c r="K23" s="4">
        <v>0</v>
      </c>
      <c r="L23" s="4">
        <v>0</v>
      </c>
      <c r="M23" s="4">
        <v>0</v>
      </c>
    </row>
    <row r="24" spans="1:13">
      <c r="A24" s="4">
        <v>54011</v>
      </c>
      <c r="B24" s="4" t="s">
        <v>642</v>
      </c>
      <c r="C24" s="4">
        <v>4</v>
      </c>
      <c r="D24" s="4">
        <v>1</v>
      </c>
      <c r="E24" s="4">
        <v>1</v>
      </c>
      <c r="F24" s="4" t="s">
        <v>643</v>
      </c>
      <c r="G24" s="4" t="s">
        <v>644</v>
      </c>
      <c r="H24" s="4">
        <v>9</v>
      </c>
      <c r="I24" s="4">
        <v>2</v>
      </c>
      <c r="J24" s="4">
        <v>3</v>
      </c>
      <c r="K24" s="4">
        <v>411004</v>
      </c>
      <c r="L24" s="4">
        <v>0</v>
      </c>
      <c r="M24" s="4">
        <v>0</v>
      </c>
    </row>
    <row r="25" spans="1:13">
      <c r="A25" s="4">
        <v>54012</v>
      </c>
      <c r="B25" s="4" t="s">
        <v>645</v>
      </c>
      <c r="C25" s="4">
        <v>4</v>
      </c>
      <c r="D25" s="4">
        <v>1</v>
      </c>
      <c r="E25" s="4">
        <v>1</v>
      </c>
      <c r="F25" s="4" t="s">
        <v>646</v>
      </c>
      <c r="G25" s="4" t="s">
        <v>647</v>
      </c>
      <c r="H25" s="4">
        <v>9</v>
      </c>
      <c r="I25" s="4">
        <v>2</v>
      </c>
      <c r="J25" s="4">
        <v>3</v>
      </c>
      <c r="K25" s="4">
        <v>411005</v>
      </c>
      <c r="L25" s="4">
        <v>0</v>
      </c>
      <c r="M25" s="4">
        <v>0</v>
      </c>
    </row>
    <row r="26" spans="1:13">
      <c r="A26" s="4">
        <v>54013</v>
      </c>
      <c r="B26" s="4" t="s">
        <v>648</v>
      </c>
      <c r="C26" s="4">
        <v>4</v>
      </c>
      <c r="D26" s="4">
        <v>1</v>
      </c>
      <c r="E26" s="4">
        <v>1</v>
      </c>
      <c r="F26" s="4" t="s">
        <v>649</v>
      </c>
      <c r="G26" s="4" t="s">
        <v>650</v>
      </c>
      <c r="H26" s="4">
        <v>9</v>
      </c>
      <c r="I26" s="4">
        <v>2</v>
      </c>
      <c r="J26" s="4">
        <v>3</v>
      </c>
      <c r="K26" s="4">
        <v>411006</v>
      </c>
      <c r="L26" s="4">
        <v>0</v>
      </c>
      <c r="M26" s="4">
        <v>0</v>
      </c>
    </row>
    <row r="27" spans="1:13">
      <c r="A27" s="4">
        <v>54014</v>
      </c>
      <c r="B27" s="4" t="s">
        <v>651</v>
      </c>
      <c r="C27" s="4">
        <v>4</v>
      </c>
      <c r="D27" s="4">
        <v>1</v>
      </c>
      <c r="E27" s="4">
        <v>1</v>
      </c>
      <c r="F27" s="4" t="s">
        <v>652</v>
      </c>
      <c r="G27" s="4" t="s">
        <v>653</v>
      </c>
      <c r="H27" s="4">
        <v>9</v>
      </c>
      <c r="I27" s="4">
        <v>2</v>
      </c>
      <c r="J27" s="4">
        <v>3</v>
      </c>
      <c r="K27" s="4">
        <v>411007</v>
      </c>
      <c r="L27" s="4">
        <v>0</v>
      </c>
      <c r="M27" s="4">
        <v>0</v>
      </c>
    </row>
    <row r="28" spans="1:13">
      <c r="A28" s="4">
        <v>54015</v>
      </c>
      <c r="B28" s="4" t="s">
        <v>654</v>
      </c>
      <c r="C28" s="4">
        <v>4</v>
      </c>
      <c r="D28" s="4">
        <v>2</v>
      </c>
      <c r="E28" s="4">
        <v>1</v>
      </c>
      <c r="F28" s="4" t="s">
        <v>638</v>
      </c>
      <c r="G28" s="4" t="s">
        <v>639</v>
      </c>
      <c r="H28" s="4">
        <v>9</v>
      </c>
      <c r="I28" s="4">
        <v>2</v>
      </c>
      <c r="J28" s="4">
        <v>3</v>
      </c>
      <c r="K28" s="4">
        <v>0</v>
      </c>
      <c r="L28" s="4">
        <v>0</v>
      </c>
      <c r="M28" s="4">
        <v>0</v>
      </c>
    </row>
    <row r="29" spans="1:13">
      <c r="A29" s="4">
        <v>54016</v>
      </c>
      <c r="B29" s="4" t="s">
        <v>655</v>
      </c>
      <c r="C29" s="4">
        <v>4</v>
      </c>
      <c r="D29" s="4">
        <v>2</v>
      </c>
      <c r="E29" s="4">
        <v>1</v>
      </c>
      <c r="F29" s="4" t="s">
        <v>641</v>
      </c>
      <c r="G29" s="4" t="s">
        <v>638</v>
      </c>
      <c r="H29" s="4">
        <v>9</v>
      </c>
      <c r="I29" s="4">
        <v>2</v>
      </c>
      <c r="J29" s="4">
        <v>3</v>
      </c>
      <c r="K29" s="4">
        <v>0</v>
      </c>
      <c r="L29" s="4">
        <v>0</v>
      </c>
      <c r="M29" s="4">
        <v>0</v>
      </c>
    </row>
    <row r="30" spans="1:13">
      <c r="A30" s="4">
        <v>54025</v>
      </c>
      <c r="B30" s="4" t="s">
        <v>656</v>
      </c>
      <c r="C30" s="4">
        <v>4</v>
      </c>
      <c r="D30" s="4">
        <v>2</v>
      </c>
      <c r="E30" s="4">
        <v>1</v>
      </c>
      <c r="F30" s="4" t="s">
        <v>643</v>
      </c>
      <c r="G30" s="4" t="s">
        <v>644</v>
      </c>
      <c r="H30" s="4">
        <v>9</v>
      </c>
      <c r="I30" s="4">
        <v>2</v>
      </c>
      <c r="J30" s="4">
        <v>3</v>
      </c>
      <c r="K30" s="4">
        <v>412004</v>
      </c>
      <c r="L30" s="4">
        <v>0</v>
      </c>
      <c r="M30" s="4">
        <v>0</v>
      </c>
    </row>
    <row r="31" spans="1:13">
      <c r="A31" s="4">
        <v>54026</v>
      </c>
      <c r="B31" s="4" t="s">
        <v>657</v>
      </c>
      <c r="C31" s="4">
        <v>4</v>
      </c>
      <c r="D31" s="4">
        <v>2</v>
      </c>
      <c r="E31" s="4">
        <v>1</v>
      </c>
      <c r="F31" s="4" t="s">
        <v>646</v>
      </c>
      <c r="G31" s="4" t="s">
        <v>647</v>
      </c>
      <c r="H31" s="4">
        <v>9</v>
      </c>
      <c r="I31" s="4">
        <v>2</v>
      </c>
      <c r="J31" s="4">
        <v>3</v>
      </c>
      <c r="K31" s="4">
        <v>412005</v>
      </c>
      <c r="L31" s="4">
        <v>0</v>
      </c>
      <c r="M31" s="4">
        <v>0</v>
      </c>
    </row>
    <row r="32" spans="1:13">
      <c r="A32" s="4">
        <v>54027</v>
      </c>
      <c r="B32" s="4" t="s">
        <v>658</v>
      </c>
      <c r="C32" s="4">
        <v>4</v>
      </c>
      <c r="D32" s="4">
        <v>2</v>
      </c>
      <c r="E32" s="4">
        <v>1</v>
      </c>
      <c r="F32" s="4" t="s">
        <v>649</v>
      </c>
      <c r="G32" s="4" t="s">
        <v>650</v>
      </c>
      <c r="H32" s="4">
        <v>9</v>
      </c>
      <c r="I32" s="4">
        <v>2</v>
      </c>
      <c r="J32" s="4">
        <v>3</v>
      </c>
      <c r="K32" s="4">
        <v>412006</v>
      </c>
      <c r="L32" s="4">
        <v>0</v>
      </c>
      <c r="M32" s="4">
        <v>0</v>
      </c>
    </row>
    <row r="33" spans="1:13">
      <c r="A33" s="4">
        <v>54028</v>
      </c>
      <c r="B33" s="4" t="s">
        <v>659</v>
      </c>
      <c r="C33" s="4">
        <v>4</v>
      </c>
      <c r="D33" s="4">
        <v>2</v>
      </c>
      <c r="E33" s="4">
        <v>1</v>
      </c>
      <c r="F33" s="4" t="s">
        <v>652</v>
      </c>
      <c r="G33" s="4" t="s">
        <v>653</v>
      </c>
      <c r="H33" s="4">
        <v>9</v>
      </c>
      <c r="I33" s="4">
        <v>2</v>
      </c>
      <c r="J33" s="4">
        <v>3</v>
      </c>
      <c r="K33" s="4">
        <v>412007</v>
      </c>
      <c r="L33" s="4">
        <v>0</v>
      </c>
      <c r="M33" s="4">
        <v>0</v>
      </c>
    </row>
    <row r="34" spans="1:13">
      <c r="A34" s="4">
        <v>54029</v>
      </c>
      <c r="B34" s="4" t="s">
        <v>98</v>
      </c>
      <c r="C34" s="4">
        <v>4</v>
      </c>
      <c r="D34" s="4">
        <v>3</v>
      </c>
      <c r="E34" s="4">
        <v>1</v>
      </c>
      <c r="F34" s="4" t="s">
        <v>638</v>
      </c>
      <c r="G34" s="4" t="s">
        <v>639</v>
      </c>
      <c r="H34" s="4">
        <v>9</v>
      </c>
      <c r="I34" s="4">
        <v>2</v>
      </c>
      <c r="J34" s="4">
        <v>3</v>
      </c>
      <c r="K34" s="4">
        <v>0</v>
      </c>
      <c r="L34" s="4">
        <v>0</v>
      </c>
      <c r="M34" s="4">
        <v>0</v>
      </c>
    </row>
    <row r="35" spans="1:13">
      <c r="A35" s="4">
        <v>54030</v>
      </c>
      <c r="B35" s="4" t="s">
        <v>100</v>
      </c>
      <c r="C35" s="4">
        <v>4</v>
      </c>
      <c r="D35" s="4">
        <v>3</v>
      </c>
      <c r="E35" s="4">
        <v>1</v>
      </c>
      <c r="F35" s="4" t="s">
        <v>641</v>
      </c>
      <c r="G35" s="4" t="s">
        <v>638</v>
      </c>
      <c r="H35" s="4">
        <v>9</v>
      </c>
      <c r="I35" s="4">
        <v>2</v>
      </c>
      <c r="J35" s="4">
        <v>3</v>
      </c>
      <c r="K35" s="4">
        <v>0</v>
      </c>
      <c r="L35" s="4">
        <v>0</v>
      </c>
      <c r="M35" s="4">
        <v>0</v>
      </c>
    </row>
    <row r="36" spans="1:13">
      <c r="A36" s="4">
        <v>54039</v>
      </c>
      <c r="B36" s="4" t="s">
        <v>660</v>
      </c>
      <c r="C36" s="4">
        <v>4</v>
      </c>
      <c r="D36" s="4">
        <v>3</v>
      </c>
      <c r="E36" s="4">
        <v>1</v>
      </c>
      <c r="F36" s="4" t="s">
        <v>643</v>
      </c>
      <c r="G36" s="4" t="s">
        <v>644</v>
      </c>
      <c r="H36" s="4">
        <v>9</v>
      </c>
      <c r="I36" s="4">
        <v>2</v>
      </c>
      <c r="J36" s="4">
        <v>3</v>
      </c>
      <c r="K36" s="4">
        <v>413004</v>
      </c>
      <c r="L36" s="4">
        <v>0</v>
      </c>
      <c r="M36" s="4">
        <v>0</v>
      </c>
    </row>
    <row r="37" spans="1:13">
      <c r="A37" s="4">
        <v>54040</v>
      </c>
      <c r="B37" s="4" t="s">
        <v>661</v>
      </c>
      <c r="C37" s="4">
        <v>4</v>
      </c>
      <c r="D37" s="4">
        <v>3</v>
      </c>
      <c r="E37" s="4">
        <v>1</v>
      </c>
      <c r="F37" s="4" t="s">
        <v>646</v>
      </c>
      <c r="G37" s="4" t="s">
        <v>647</v>
      </c>
      <c r="H37" s="4">
        <v>9</v>
      </c>
      <c r="I37" s="4">
        <v>2</v>
      </c>
      <c r="J37" s="4">
        <v>3</v>
      </c>
      <c r="K37" s="4">
        <v>413005</v>
      </c>
      <c r="L37" s="4">
        <v>0</v>
      </c>
      <c r="M37" s="4">
        <v>0</v>
      </c>
    </row>
    <row r="38" spans="1:13">
      <c r="A38" s="4">
        <v>54041</v>
      </c>
      <c r="B38" s="4" t="s">
        <v>662</v>
      </c>
      <c r="C38" s="4">
        <v>4</v>
      </c>
      <c r="D38" s="4">
        <v>3</v>
      </c>
      <c r="E38" s="4">
        <v>1</v>
      </c>
      <c r="F38" s="4" t="s">
        <v>649</v>
      </c>
      <c r="G38" s="4" t="s">
        <v>650</v>
      </c>
      <c r="H38" s="4">
        <v>9</v>
      </c>
      <c r="I38" s="4">
        <v>2</v>
      </c>
      <c r="J38" s="4">
        <v>3</v>
      </c>
      <c r="K38" s="4">
        <v>413006</v>
      </c>
      <c r="L38" s="4">
        <v>0</v>
      </c>
      <c r="M38" s="4">
        <v>0</v>
      </c>
    </row>
    <row r="39" spans="1:13">
      <c r="A39" s="4">
        <v>54042</v>
      </c>
      <c r="B39" s="4" t="s">
        <v>663</v>
      </c>
      <c r="C39" s="4">
        <v>4</v>
      </c>
      <c r="D39" s="4">
        <v>3</v>
      </c>
      <c r="E39" s="4">
        <v>1</v>
      </c>
      <c r="F39" s="4" t="s">
        <v>652</v>
      </c>
      <c r="G39" s="4" t="s">
        <v>653</v>
      </c>
      <c r="H39" s="4">
        <v>9</v>
      </c>
      <c r="I39" s="4">
        <v>2</v>
      </c>
      <c r="J39" s="4">
        <v>3</v>
      </c>
      <c r="K39" s="4">
        <v>413007</v>
      </c>
      <c r="L39" s="4">
        <v>0</v>
      </c>
      <c r="M39" s="4">
        <v>0</v>
      </c>
    </row>
    <row r="40" spans="1:13">
      <c r="A40" s="4">
        <v>54043</v>
      </c>
      <c r="B40" s="4" t="s">
        <v>664</v>
      </c>
      <c r="C40" s="4">
        <v>4</v>
      </c>
      <c r="D40" s="4">
        <v>4</v>
      </c>
      <c r="E40" s="4">
        <v>1</v>
      </c>
      <c r="F40" s="4" t="s">
        <v>638</v>
      </c>
      <c r="G40" s="4" t="s">
        <v>639</v>
      </c>
      <c r="H40" s="4">
        <v>9</v>
      </c>
      <c r="I40" s="4">
        <v>2</v>
      </c>
      <c r="J40" s="4">
        <v>3</v>
      </c>
      <c r="K40" s="4">
        <v>0</v>
      </c>
      <c r="L40" s="4">
        <v>0</v>
      </c>
      <c r="M40" s="4">
        <v>0</v>
      </c>
    </row>
    <row r="41" spans="1:13">
      <c r="A41" s="4">
        <v>54044</v>
      </c>
      <c r="B41" s="4" t="s">
        <v>665</v>
      </c>
      <c r="C41" s="4">
        <v>4</v>
      </c>
      <c r="D41" s="4">
        <v>4</v>
      </c>
      <c r="E41" s="4">
        <v>1</v>
      </c>
      <c r="F41" s="4" t="s">
        <v>641</v>
      </c>
      <c r="G41" s="4" t="s">
        <v>638</v>
      </c>
      <c r="H41" s="4">
        <v>9</v>
      </c>
      <c r="I41" s="4">
        <v>2</v>
      </c>
      <c r="J41" s="4">
        <v>3</v>
      </c>
      <c r="K41" s="4">
        <v>0</v>
      </c>
      <c r="L41" s="4">
        <v>0</v>
      </c>
      <c r="M41" s="4">
        <v>0</v>
      </c>
    </row>
    <row r="42" spans="1:13">
      <c r="A42" s="4">
        <v>54053</v>
      </c>
      <c r="B42" s="4" t="s">
        <v>666</v>
      </c>
      <c r="C42" s="4">
        <v>4</v>
      </c>
      <c r="D42" s="4">
        <v>4</v>
      </c>
      <c r="E42" s="4">
        <v>1</v>
      </c>
      <c r="F42" s="4" t="s">
        <v>643</v>
      </c>
      <c r="G42" s="4" t="s">
        <v>644</v>
      </c>
      <c r="H42" s="4">
        <v>9</v>
      </c>
      <c r="I42" s="4">
        <v>2</v>
      </c>
      <c r="J42" s="4">
        <v>3</v>
      </c>
      <c r="K42" s="4">
        <v>414004</v>
      </c>
      <c r="L42" s="4">
        <v>0</v>
      </c>
      <c r="M42" s="4">
        <v>0</v>
      </c>
    </row>
    <row r="43" spans="1:13">
      <c r="A43" s="4">
        <v>54054</v>
      </c>
      <c r="B43" s="4" t="s">
        <v>667</v>
      </c>
      <c r="C43" s="4">
        <v>4</v>
      </c>
      <c r="D43" s="4">
        <v>4</v>
      </c>
      <c r="E43" s="4">
        <v>1</v>
      </c>
      <c r="F43" s="4" t="s">
        <v>646</v>
      </c>
      <c r="G43" s="4" t="s">
        <v>647</v>
      </c>
      <c r="H43" s="4">
        <v>9</v>
      </c>
      <c r="I43" s="4">
        <v>2</v>
      </c>
      <c r="J43" s="4">
        <v>3</v>
      </c>
      <c r="K43" s="4">
        <v>414005</v>
      </c>
      <c r="L43" s="4">
        <v>0</v>
      </c>
      <c r="M43" s="4">
        <v>0</v>
      </c>
    </row>
    <row r="44" spans="1:13">
      <c r="A44" s="4">
        <v>54055</v>
      </c>
      <c r="B44" s="4" t="s">
        <v>668</v>
      </c>
      <c r="C44" s="4">
        <v>4</v>
      </c>
      <c r="D44" s="4">
        <v>4</v>
      </c>
      <c r="E44" s="4">
        <v>1</v>
      </c>
      <c r="F44" s="4" t="s">
        <v>649</v>
      </c>
      <c r="G44" s="4" t="s">
        <v>650</v>
      </c>
      <c r="H44" s="4">
        <v>9</v>
      </c>
      <c r="I44" s="4">
        <v>2</v>
      </c>
      <c r="J44" s="4">
        <v>3</v>
      </c>
      <c r="K44" s="4">
        <v>414006</v>
      </c>
      <c r="L44" s="4">
        <v>0</v>
      </c>
      <c r="M44" s="4">
        <v>0</v>
      </c>
    </row>
    <row r="45" spans="1:13">
      <c r="A45" s="4">
        <v>54056</v>
      </c>
      <c r="B45" s="4" t="s">
        <v>669</v>
      </c>
      <c r="C45" s="4">
        <v>4</v>
      </c>
      <c r="D45" s="4">
        <v>4</v>
      </c>
      <c r="E45" s="4">
        <v>1</v>
      </c>
      <c r="F45" s="4" t="s">
        <v>652</v>
      </c>
      <c r="G45" s="4" t="s">
        <v>653</v>
      </c>
      <c r="H45" s="4">
        <v>9</v>
      </c>
      <c r="I45" s="4">
        <v>2</v>
      </c>
      <c r="J45" s="4">
        <v>3</v>
      </c>
      <c r="K45" s="4">
        <v>414007</v>
      </c>
      <c r="L45" s="4">
        <v>0</v>
      </c>
      <c r="M45" s="4">
        <v>0</v>
      </c>
    </row>
    <row r="46" spans="1:13">
      <c r="A46" s="4">
        <v>54057</v>
      </c>
      <c r="B46" s="4" t="s">
        <v>670</v>
      </c>
      <c r="C46" s="4">
        <v>4</v>
      </c>
      <c r="D46" s="4">
        <v>5</v>
      </c>
      <c r="E46" s="4">
        <v>1</v>
      </c>
      <c r="F46" s="4" t="s">
        <v>638</v>
      </c>
      <c r="G46" s="4" t="s">
        <v>639</v>
      </c>
      <c r="H46" s="4">
        <v>9</v>
      </c>
      <c r="I46" s="4">
        <v>2</v>
      </c>
      <c r="J46" s="4">
        <v>3</v>
      </c>
      <c r="K46" s="4">
        <v>0</v>
      </c>
      <c r="L46" s="4">
        <v>0</v>
      </c>
      <c r="M46" s="4">
        <v>0</v>
      </c>
    </row>
    <row r="47" spans="1:13">
      <c r="A47" s="4">
        <v>54058</v>
      </c>
      <c r="B47" s="4" t="s">
        <v>671</v>
      </c>
      <c r="C47" s="4">
        <v>4</v>
      </c>
      <c r="D47" s="4">
        <v>5</v>
      </c>
      <c r="E47" s="4">
        <v>1</v>
      </c>
      <c r="F47" s="4" t="s">
        <v>641</v>
      </c>
      <c r="G47" s="4" t="s">
        <v>638</v>
      </c>
      <c r="H47" s="4">
        <v>9</v>
      </c>
      <c r="I47" s="4">
        <v>2</v>
      </c>
      <c r="J47" s="4">
        <v>3</v>
      </c>
      <c r="K47" s="4">
        <v>0</v>
      </c>
      <c r="L47" s="4">
        <v>0</v>
      </c>
      <c r="M47" s="4">
        <v>0</v>
      </c>
    </row>
    <row r="48" spans="1:13">
      <c r="A48" s="4">
        <v>54067</v>
      </c>
      <c r="B48" s="4" t="s">
        <v>672</v>
      </c>
      <c r="C48" s="4">
        <v>4</v>
      </c>
      <c r="D48" s="4">
        <v>5</v>
      </c>
      <c r="E48" s="4">
        <v>1</v>
      </c>
      <c r="F48" s="4" t="s">
        <v>643</v>
      </c>
      <c r="G48" s="4" t="s">
        <v>644</v>
      </c>
      <c r="H48" s="4">
        <v>9</v>
      </c>
      <c r="I48" s="4">
        <v>2</v>
      </c>
      <c r="J48" s="4">
        <v>3</v>
      </c>
      <c r="K48" s="4">
        <v>415004</v>
      </c>
      <c r="L48" s="4">
        <v>0</v>
      </c>
      <c r="M48" s="4">
        <v>0</v>
      </c>
    </row>
    <row r="49" spans="1:13">
      <c r="A49" s="4">
        <v>54068</v>
      </c>
      <c r="B49" s="4" t="s">
        <v>673</v>
      </c>
      <c r="C49" s="4">
        <v>4</v>
      </c>
      <c r="D49" s="4">
        <v>5</v>
      </c>
      <c r="E49" s="4">
        <v>1</v>
      </c>
      <c r="F49" s="4" t="s">
        <v>646</v>
      </c>
      <c r="G49" s="4" t="s">
        <v>647</v>
      </c>
      <c r="H49" s="4">
        <v>9</v>
      </c>
      <c r="I49" s="4">
        <v>2</v>
      </c>
      <c r="J49" s="4">
        <v>3</v>
      </c>
      <c r="K49" s="4">
        <v>415005</v>
      </c>
      <c r="L49" s="4">
        <v>0</v>
      </c>
      <c r="M49" s="4">
        <v>0</v>
      </c>
    </row>
    <row r="50" spans="1:13">
      <c r="A50" s="4">
        <v>54069</v>
      </c>
      <c r="B50" s="4" t="s">
        <v>674</v>
      </c>
      <c r="C50" s="4">
        <v>4</v>
      </c>
      <c r="D50" s="4">
        <v>5</v>
      </c>
      <c r="E50" s="4">
        <v>1</v>
      </c>
      <c r="F50" s="4" t="s">
        <v>649</v>
      </c>
      <c r="G50" s="4" t="s">
        <v>650</v>
      </c>
      <c r="H50" s="4">
        <v>9</v>
      </c>
      <c r="I50" s="4">
        <v>2</v>
      </c>
      <c r="J50" s="4">
        <v>3</v>
      </c>
      <c r="K50" s="4">
        <v>415006</v>
      </c>
      <c r="L50" s="4">
        <v>0</v>
      </c>
      <c r="M50" s="4">
        <v>0</v>
      </c>
    </row>
    <row r="51" spans="1:13">
      <c r="A51" s="4">
        <v>54070</v>
      </c>
      <c r="B51" s="4" t="s">
        <v>675</v>
      </c>
      <c r="C51" s="4">
        <v>4</v>
      </c>
      <c r="D51" s="4">
        <v>5</v>
      </c>
      <c r="E51" s="4">
        <v>1</v>
      </c>
      <c r="F51" s="4" t="s">
        <v>652</v>
      </c>
      <c r="G51" s="4" t="s">
        <v>653</v>
      </c>
      <c r="H51" s="4">
        <v>9</v>
      </c>
      <c r="I51" s="4">
        <v>2</v>
      </c>
      <c r="J51" s="4">
        <v>3</v>
      </c>
      <c r="K51" s="4">
        <v>415007</v>
      </c>
      <c r="L51" s="4">
        <v>0</v>
      </c>
      <c r="M51" s="4">
        <v>0</v>
      </c>
    </row>
    <row r="52" spans="1:13">
      <c r="A52" s="4">
        <v>54071</v>
      </c>
      <c r="B52" s="4" t="s">
        <v>676</v>
      </c>
      <c r="C52" s="4">
        <v>4</v>
      </c>
      <c r="D52" s="4">
        <v>0</v>
      </c>
      <c r="E52" s="4">
        <v>2</v>
      </c>
      <c r="F52" s="4" t="s">
        <v>677</v>
      </c>
      <c r="G52" s="4" t="s">
        <v>678</v>
      </c>
      <c r="H52" s="4">
        <v>10</v>
      </c>
      <c r="I52" s="4">
        <v>2</v>
      </c>
      <c r="J52" s="4">
        <v>3</v>
      </c>
      <c r="K52" s="4">
        <v>0</v>
      </c>
      <c r="L52" s="4">
        <v>0</v>
      </c>
      <c r="M52" s="4">
        <v>0</v>
      </c>
    </row>
    <row r="53" spans="1:13">
      <c r="A53" s="4">
        <v>54075</v>
      </c>
      <c r="B53" s="4" t="s">
        <v>679</v>
      </c>
      <c r="C53" s="4">
        <v>4</v>
      </c>
      <c r="D53" s="4">
        <v>0</v>
      </c>
      <c r="E53" s="4">
        <v>2</v>
      </c>
      <c r="F53" s="4" t="s">
        <v>680</v>
      </c>
      <c r="G53" s="4" t="s">
        <v>681</v>
      </c>
      <c r="H53" s="4">
        <v>10</v>
      </c>
      <c r="I53" s="4">
        <v>2</v>
      </c>
      <c r="J53" s="4">
        <v>3</v>
      </c>
      <c r="K53" s="4">
        <v>420008</v>
      </c>
      <c r="L53" s="4">
        <v>0</v>
      </c>
      <c r="M53" s="4">
        <v>0</v>
      </c>
    </row>
    <row r="54" spans="1:13">
      <c r="A54" s="4">
        <v>54076</v>
      </c>
      <c r="B54" s="4" t="s">
        <v>682</v>
      </c>
      <c r="C54" s="4">
        <v>4</v>
      </c>
      <c r="D54" s="4">
        <v>0</v>
      </c>
      <c r="E54" s="4">
        <v>2</v>
      </c>
      <c r="F54" s="4" t="s">
        <v>683</v>
      </c>
      <c r="G54" s="4" t="s">
        <v>684</v>
      </c>
      <c r="H54" s="4">
        <v>10</v>
      </c>
      <c r="I54" s="4">
        <v>2</v>
      </c>
      <c r="J54" s="4">
        <v>3</v>
      </c>
      <c r="K54" s="4">
        <v>0</v>
      </c>
      <c r="L54" s="4">
        <v>0</v>
      </c>
      <c r="M54" s="4">
        <v>0</v>
      </c>
    </row>
    <row r="55" spans="1:13">
      <c r="A55" s="4">
        <v>54080</v>
      </c>
      <c r="B55" s="4" t="s">
        <v>685</v>
      </c>
      <c r="C55" s="4">
        <v>4</v>
      </c>
      <c r="D55" s="4">
        <v>0</v>
      </c>
      <c r="E55" s="4">
        <v>2</v>
      </c>
      <c r="F55" s="4" t="s">
        <v>686</v>
      </c>
      <c r="G55" s="4" t="s">
        <v>687</v>
      </c>
      <c r="H55" s="4">
        <v>10</v>
      </c>
      <c r="I55" s="4">
        <v>2</v>
      </c>
      <c r="J55" s="4">
        <v>3</v>
      </c>
      <c r="K55" s="4">
        <v>420009</v>
      </c>
      <c r="L55" s="4">
        <v>0</v>
      </c>
      <c r="M55" s="4">
        <v>0</v>
      </c>
    </row>
    <row r="56" spans="1:13">
      <c r="A56" s="4">
        <v>54081</v>
      </c>
      <c r="B56" s="4" t="s">
        <v>688</v>
      </c>
      <c r="C56" s="4">
        <v>4</v>
      </c>
      <c r="D56" s="4">
        <v>0</v>
      </c>
      <c r="E56" s="4">
        <v>2</v>
      </c>
      <c r="F56" s="4" t="s">
        <v>689</v>
      </c>
      <c r="G56" s="4" t="s">
        <v>690</v>
      </c>
      <c r="H56" s="4">
        <v>11</v>
      </c>
      <c r="I56" s="4">
        <v>2</v>
      </c>
      <c r="J56" s="4">
        <v>3</v>
      </c>
      <c r="K56" s="4">
        <v>420007</v>
      </c>
      <c r="L56" s="4">
        <v>0</v>
      </c>
      <c r="M56" s="4">
        <v>0</v>
      </c>
    </row>
    <row r="57" spans="1:13">
      <c r="A57" s="4">
        <v>54082</v>
      </c>
      <c r="B57" s="4" t="s">
        <v>110</v>
      </c>
      <c r="C57" s="4">
        <v>4</v>
      </c>
      <c r="D57" s="4">
        <v>0</v>
      </c>
      <c r="E57" s="4">
        <v>3</v>
      </c>
      <c r="F57" s="4" t="s">
        <v>691</v>
      </c>
      <c r="G57" s="4" t="s">
        <v>692</v>
      </c>
      <c r="H57" s="4">
        <v>12</v>
      </c>
      <c r="I57" s="4">
        <v>2</v>
      </c>
      <c r="J57" s="4">
        <v>3</v>
      </c>
      <c r="K57" s="4">
        <v>0</v>
      </c>
      <c r="L57" s="4">
        <v>0</v>
      </c>
      <c r="M57" s="4">
        <v>0</v>
      </c>
    </row>
    <row r="58" spans="1:13">
      <c r="A58" s="4">
        <v>54083</v>
      </c>
      <c r="B58" s="4" t="s">
        <v>112</v>
      </c>
      <c r="C58" s="4">
        <v>4</v>
      </c>
      <c r="D58" s="4">
        <v>0</v>
      </c>
      <c r="E58" s="4">
        <v>3</v>
      </c>
      <c r="F58" s="4" t="s">
        <v>693</v>
      </c>
      <c r="G58" s="4" t="s">
        <v>694</v>
      </c>
      <c r="H58" s="4">
        <v>12</v>
      </c>
      <c r="I58" s="4">
        <v>2</v>
      </c>
      <c r="J58" s="4">
        <v>3</v>
      </c>
      <c r="K58" s="4">
        <v>0</v>
      </c>
      <c r="L58" s="4">
        <v>0</v>
      </c>
      <c r="M58" s="4">
        <v>0</v>
      </c>
    </row>
    <row r="59" spans="1:13">
      <c r="A59" s="4">
        <v>54091</v>
      </c>
      <c r="B59" s="4" t="s">
        <v>695</v>
      </c>
      <c r="C59" s="4">
        <v>4</v>
      </c>
      <c r="D59" s="4">
        <v>0</v>
      </c>
      <c r="E59" s="4">
        <v>3</v>
      </c>
      <c r="F59" s="4" t="s">
        <v>696</v>
      </c>
      <c r="G59" s="4" t="s">
        <v>697</v>
      </c>
      <c r="H59" s="4">
        <v>12</v>
      </c>
      <c r="I59" s="4">
        <v>2</v>
      </c>
      <c r="J59" s="4">
        <v>3</v>
      </c>
      <c r="K59" s="4">
        <v>430003</v>
      </c>
      <c r="L59" s="4">
        <v>0</v>
      </c>
      <c r="M59" s="4">
        <v>0</v>
      </c>
    </row>
    <row r="60" spans="1:13">
      <c r="A60" s="4">
        <v>54092</v>
      </c>
      <c r="B60" s="4" t="s">
        <v>698</v>
      </c>
      <c r="C60" s="4">
        <v>4</v>
      </c>
      <c r="D60" s="4">
        <v>0</v>
      </c>
      <c r="E60" s="4">
        <v>3</v>
      </c>
      <c r="F60" s="4" t="s">
        <v>699</v>
      </c>
      <c r="G60" s="4" t="s">
        <v>700</v>
      </c>
      <c r="H60" s="4">
        <v>12</v>
      </c>
      <c r="I60" s="4">
        <v>2</v>
      </c>
      <c r="J60" s="4">
        <v>3</v>
      </c>
      <c r="K60" s="4">
        <v>430004</v>
      </c>
      <c r="L60" s="4">
        <v>0</v>
      </c>
      <c r="M60" s="4">
        <v>0</v>
      </c>
    </row>
    <row r="61" spans="1:13">
      <c r="A61" s="4">
        <v>54093</v>
      </c>
      <c r="B61" s="4" t="s">
        <v>116</v>
      </c>
      <c r="C61" s="4">
        <v>4</v>
      </c>
      <c r="D61" s="4">
        <v>0</v>
      </c>
      <c r="E61" s="4">
        <v>4</v>
      </c>
      <c r="F61" s="4" t="s">
        <v>701</v>
      </c>
      <c r="G61" s="4" t="s">
        <v>702</v>
      </c>
      <c r="H61" s="4">
        <v>13</v>
      </c>
      <c r="I61" s="4">
        <v>2</v>
      </c>
      <c r="J61" s="4">
        <v>3</v>
      </c>
      <c r="K61" s="4">
        <v>0</v>
      </c>
      <c r="L61" s="4">
        <v>0</v>
      </c>
      <c r="M61" s="4">
        <v>0</v>
      </c>
    </row>
    <row r="62" spans="1:13">
      <c r="A62" s="4">
        <v>54094</v>
      </c>
      <c r="B62" s="4" t="s">
        <v>118</v>
      </c>
      <c r="C62" s="4">
        <v>4</v>
      </c>
      <c r="D62" s="4">
        <v>0</v>
      </c>
      <c r="E62" s="4">
        <v>4</v>
      </c>
      <c r="F62" s="4" t="s">
        <v>703</v>
      </c>
      <c r="G62" s="4" t="s">
        <v>704</v>
      </c>
      <c r="H62" s="4">
        <v>13</v>
      </c>
      <c r="I62" s="4">
        <v>2</v>
      </c>
      <c r="J62" s="4">
        <v>3</v>
      </c>
      <c r="K62" s="4">
        <v>0</v>
      </c>
      <c r="L62" s="4">
        <v>0</v>
      </c>
      <c r="M62" s="4">
        <v>0</v>
      </c>
    </row>
    <row r="63" spans="1:13">
      <c r="A63" s="4">
        <v>54102</v>
      </c>
      <c r="B63" s="4" t="s">
        <v>705</v>
      </c>
      <c r="C63" s="4">
        <v>4</v>
      </c>
      <c r="D63" s="4">
        <v>0</v>
      </c>
      <c r="E63" s="4">
        <v>4</v>
      </c>
      <c r="F63" s="4" t="s">
        <v>706</v>
      </c>
      <c r="G63" s="4" t="s">
        <v>707</v>
      </c>
      <c r="H63" s="4">
        <v>13</v>
      </c>
      <c r="I63" s="4">
        <v>2</v>
      </c>
      <c r="J63" s="4">
        <v>3</v>
      </c>
      <c r="K63" s="4">
        <v>440002</v>
      </c>
      <c r="L63" s="4">
        <v>0</v>
      </c>
      <c r="M63" s="4">
        <v>0</v>
      </c>
    </row>
    <row r="64" spans="1:13">
      <c r="A64" s="4">
        <v>54103</v>
      </c>
      <c r="B64" s="4" t="s">
        <v>708</v>
      </c>
      <c r="C64" s="4">
        <v>4</v>
      </c>
      <c r="D64" s="4">
        <v>0</v>
      </c>
      <c r="E64" s="4">
        <v>4</v>
      </c>
      <c r="F64" s="4" t="s">
        <v>709</v>
      </c>
      <c r="G64" s="4" t="s">
        <v>710</v>
      </c>
      <c r="H64" s="4">
        <v>13</v>
      </c>
      <c r="I64" s="4">
        <v>2</v>
      </c>
      <c r="J64" s="4">
        <v>3</v>
      </c>
      <c r="K64" s="4">
        <v>440003</v>
      </c>
      <c r="L64" s="4">
        <v>0</v>
      </c>
      <c r="M64" s="4">
        <v>0</v>
      </c>
    </row>
    <row r="65" spans="1:13">
      <c r="A65" s="4">
        <v>55001</v>
      </c>
      <c r="B65" s="4" t="s">
        <v>711</v>
      </c>
      <c r="C65" s="4">
        <v>5</v>
      </c>
      <c r="D65" s="4">
        <v>1</v>
      </c>
      <c r="E65" s="4">
        <v>1</v>
      </c>
      <c r="F65" s="4" t="s">
        <v>712</v>
      </c>
      <c r="G65" s="4" t="s">
        <v>713</v>
      </c>
      <c r="H65" s="4">
        <v>14</v>
      </c>
      <c r="I65" s="4">
        <v>2</v>
      </c>
      <c r="J65" s="4">
        <v>4</v>
      </c>
      <c r="K65" s="4">
        <v>0</v>
      </c>
      <c r="L65" s="4">
        <v>0</v>
      </c>
      <c r="M65" s="4">
        <v>0</v>
      </c>
    </row>
    <row r="66" spans="1:13">
      <c r="A66" s="4">
        <v>55017</v>
      </c>
      <c r="B66" s="4" t="s">
        <v>714</v>
      </c>
      <c r="C66" s="4">
        <v>5</v>
      </c>
      <c r="D66" s="4">
        <v>1</v>
      </c>
      <c r="E66" s="4">
        <v>1</v>
      </c>
      <c r="F66" s="4" t="s">
        <v>715</v>
      </c>
      <c r="G66" s="4" t="s">
        <v>716</v>
      </c>
      <c r="H66" s="4">
        <v>14</v>
      </c>
      <c r="I66" s="4">
        <v>0</v>
      </c>
      <c r="J66" s="4">
        <v>0</v>
      </c>
      <c r="K66" s="4">
        <v>511008</v>
      </c>
      <c r="L66" s="4">
        <v>0</v>
      </c>
      <c r="M66" s="4">
        <v>0</v>
      </c>
    </row>
    <row r="67" spans="1:13">
      <c r="A67" s="4">
        <v>55018</v>
      </c>
      <c r="B67" s="4" t="s">
        <v>717</v>
      </c>
      <c r="C67" s="4">
        <v>5</v>
      </c>
      <c r="D67" s="4">
        <v>1</v>
      </c>
      <c r="E67" s="4">
        <v>1</v>
      </c>
      <c r="F67" s="4" t="s">
        <v>718</v>
      </c>
      <c r="G67" s="4" t="s">
        <v>719</v>
      </c>
      <c r="H67" s="4">
        <v>14</v>
      </c>
      <c r="I67" s="4">
        <v>0</v>
      </c>
      <c r="J67" s="4">
        <v>0</v>
      </c>
      <c r="K67" s="4">
        <v>511009</v>
      </c>
      <c r="L67" s="4">
        <v>0</v>
      </c>
      <c r="M67" s="4">
        <v>0</v>
      </c>
    </row>
    <row r="68" spans="1:13">
      <c r="A68" s="4">
        <v>55019</v>
      </c>
      <c r="B68" s="4" t="s">
        <v>720</v>
      </c>
      <c r="C68" s="4">
        <v>5</v>
      </c>
      <c r="D68" s="4">
        <v>1</v>
      </c>
      <c r="E68" s="4">
        <v>1</v>
      </c>
      <c r="F68" s="4" t="s">
        <v>721</v>
      </c>
      <c r="G68" s="4" t="s">
        <v>722</v>
      </c>
      <c r="H68" s="4">
        <v>14</v>
      </c>
      <c r="I68" s="4">
        <v>0</v>
      </c>
      <c r="J68" s="4">
        <v>0</v>
      </c>
      <c r="K68" s="4">
        <v>511010</v>
      </c>
      <c r="L68" s="4">
        <v>0</v>
      </c>
      <c r="M68" s="4">
        <v>0</v>
      </c>
    </row>
    <row r="69" spans="1:13">
      <c r="A69" s="4">
        <v>55020</v>
      </c>
      <c r="B69" s="4" t="s">
        <v>723</v>
      </c>
      <c r="C69" s="4">
        <v>5</v>
      </c>
      <c r="D69" s="4">
        <v>1</v>
      </c>
      <c r="E69" s="4">
        <v>1</v>
      </c>
      <c r="F69" s="4" t="s">
        <v>713</v>
      </c>
      <c r="G69" s="4" t="s">
        <v>724</v>
      </c>
      <c r="H69" s="4">
        <v>14</v>
      </c>
      <c r="I69" s="4">
        <v>0</v>
      </c>
      <c r="J69" s="4">
        <v>0</v>
      </c>
      <c r="K69" s="4">
        <v>511011</v>
      </c>
      <c r="L69" s="4">
        <v>0</v>
      </c>
      <c r="M69" s="4">
        <v>0</v>
      </c>
    </row>
    <row r="70" spans="1:13">
      <c r="A70" s="4">
        <v>55021</v>
      </c>
      <c r="B70" s="4" t="s">
        <v>725</v>
      </c>
      <c r="C70" s="4">
        <v>5</v>
      </c>
      <c r="D70" s="4">
        <v>2</v>
      </c>
      <c r="E70" s="4">
        <v>1</v>
      </c>
      <c r="F70" s="4" t="s">
        <v>712</v>
      </c>
      <c r="G70" s="4" t="s">
        <v>713</v>
      </c>
      <c r="H70" s="4">
        <v>14</v>
      </c>
      <c r="I70" s="4">
        <v>2</v>
      </c>
      <c r="J70" s="4">
        <v>4</v>
      </c>
      <c r="K70" s="4">
        <v>0</v>
      </c>
      <c r="L70" s="4">
        <v>0</v>
      </c>
      <c r="M70" s="4">
        <v>0</v>
      </c>
    </row>
    <row r="71" spans="1:13">
      <c r="A71" s="4">
        <v>55037</v>
      </c>
      <c r="B71" s="4" t="s">
        <v>726</v>
      </c>
      <c r="C71" s="4">
        <v>5</v>
      </c>
      <c r="D71" s="4">
        <v>2</v>
      </c>
      <c r="E71" s="4">
        <v>1</v>
      </c>
      <c r="F71" s="4" t="s">
        <v>715</v>
      </c>
      <c r="G71" s="4" t="s">
        <v>716</v>
      </c>
      <c r="H71" s="4">
        <v>14</v>
      </c>
      <c r="I71" s="4">
        <v>0</v>
      </c>
      <c r="J71" s="4">
        <v>0</v>
      </c>
      <c r="K71" s="4">
        <v>512008</v>
      </c>
      <c r="L71" s="4">
        <v>0</v>
      </c>
      <c r="M71" s="4">
        <v>0</v>
      </c>
    </row>
    <row r="72" spans="1:13">
      <c r="A72" s="4">
        <v>55038</v>
      </c>
      <c r="B72" s="4" t="s">
        <v>727</v>
      </c>
      <c r="C72" s="4">
        <v>5</v>
      </c>
      <c r="D72" s="4">
        <v>2</v>
      </c>
      <c r="E72" s="4">
        <v>1</v>
      </c>
      <c r="F72" s="4" t="s">
        <v>718</v>
      </c>
      <c r="G72" s="4" t="s">
        <v>719</v>
      </c>
      <c r="H72" s="4">
        <v>14</v>
      </c>
      <c r="I72" s="4">
        <v>0</v>
      </c>
      <c r="J72" s="4">
        <v>0</v>
      </c>
      <c r="K72" s="4">
        <v>512009</v>
      </c>
      <c r="L72" s="4">
        <v>0</v>
      </c>
      <c r="M72" s="4">
        <v>0</v>
      </c>
    </row>
    <row r="73" spans="1:13">
      <c r="A73" s="4">
        <v>55039</v>
      </c>
      <c r="B73" s="4" t="s">
        <v>728</v>
      </c>
      <c r="C73" s="4">
        <v>5</v>
      </c>
      <c r="D73" s="4">
        <v>2</v>
      </c>
      <c r="E73" s="4">
        <v>1</v>
      </c>
      <c r="F73" s="4" t="s">
        <v>721</v>
      </c>
      <c r="G73" s="4" t="s">
        <v>722</v>
      </c>
      <c r="H73" s="4">
        <v>14</v>
      </c>
      <c r="I73" s="4">
        <v>0</v>
      </c>
      <c r="J73" s="4">
        <v>0</v>
      </c>
      <c r="K73" s="4">
        <v>512010</v>
      </c>
      <c r="L73" s="4">
        <v>0</v>
      </c>
      <c r="M73" s="4">
        <v>0</v>
      </c>
    </row>
    <row r="74" spans="1:13">
      <c r="A74" s="4">
        <v>55040</v>
      </c>
      <c r="B74" s="4" t="s">
        <v>729</v>
      </c>
      <c r="C74" s="4">
        <v>5</v>
      </c>
      <c r="D74" s="4">
        <v>2</v>
      </c>
      <c r="E74" s="4">
        <v>1</v>
      </c>
      <c r="F74" s="4" t="s">
        <v>713</v>
      </c>
      <c r="G74" s="4" t="s">
        <v>724</v>
      </c>
      <c r="H74" s="4">
        <v>14</v>
      </c>
      <c r="I74" s="4">
        <v>0</v>
      </c>
      <c r="J74" s="4">
        <v>0</v>
      </c>
      <c r="K74" s="4">
        <v>512011</v>
      </c>
      <c r="L74" s="4">
        <v>0</v>
      </c>
      <c r="M74" s="4">
        <v>0</v>
      </c>
    </row>
    <row r="75" spans="1:13">
      <c r="A75" s="4">
        <v>55041</v>
      </c>
      <c r="B75" s="4" t="s">
        <v>122</v>
      </c>
      <c r="C75" s="4">
        <v>5</v>
      </c>
      <c r="D75" s="4">
        <v>3</v>
      </c>
      <c r="E75" s="4">
        <v>1</v>
      </c>
      <c r="F75" s="4" t="s">
        <v>712</v>
      </c>
      <c r="G75" s="4" t="s">
        <v>713</v>
      </c>
      <c r="H75" s="4">
        <v>14</v>
      </c>
      <c r="I75" s="4">
        <v>2</v>
      </c>
      <c r="J75" s="4">
        <v>4</v>
      </c>
      <c r="K75" s="4">
        <v>0</v>
      </c>
      <c r="L75" s="4">
        <v>0</v>
      </c>
      <c r="M75" s="4">
        <v>0</v>
      </c>
    </row>
    <row r="76" spans="1:13">
      <c r="A76" s="4">
        <v>55057</v>
      </c>
      <c r="B76" s="4" t="s">
        <v>730</v>
      </c>
      <c r="C76" s="4">
        <v>5</v>
      </c>
      <c r="D76" s="4">
        <v>3</v>
      </c>
      <c r="E76" s="4">
        <v>1</v>
      </c>
      <c r="F76" s="4" t="s">
        <v>715</v>
      </c>
      <c r="G76" s="4" t="s">
        <v>716</v>
      </c>
      <c r="H76" s="4">
        <v>14</v>
      </c>
      <c r="I76" s="4">
        <v>0</v>
      </c>
      <c r="J76" s="4">
        <v>0</v>
      </c>
      <c r="K76" s="4">
        <v>513008</v>
      </c>
      <c r="L76" s="4">
        <v>0</v>
      </c>
      <c r="M76" s="4">
        <v>0</v>
      </c>
    </row>
    <row r="77" spans="1:13">
      <c r="A77" s="4">
        <v>55058</v>
      </c>
      <c r="B77" s="4" t="s">
        <v>731</v>
      </c>
      <c r="C77" s="4">
        <v>5</v>
      </c>
      <c r="D77" s="4">
        <v>3</v>
      </c>
      <c r="E77" s="4">
        <v>1</v>
      </c>
      <c r="F77" s="4" t="s">
        <v>718</v>
      </c>
      <c r="G77" s="4" t="s">
        <v>719</v>
      </c>
      <c r="H77" s="4">
        <v>14</v>
      </c>
      <c r="I77" s="4">
        <v>0</v>
      </c>
      <c r="J77" s="4">
        <v>0</v>
      </c>
      <c r="K77" s="4">
        <v>513009</v>
      </c>
      <c r="L77" s="4">
        <v>0</v>
      </c>
      <c r="M77" s="4">
        <v>0</v>
      </c>
    </row>
    <row r="78" spans="1:13">
      <c r="A78" s="4">
        <v>55059</v>
      </c>
      <c r="B78" s="4" t="s">
        <v>732</v>
      </c>
      <c r="C78" s="4">
        <v>5</v>
      </c>
      <c r="D78" s="4">
        <v>3</v>
      </c>
      <c r="E78" s="4">
        <v>1</v>
      </c>
      <c r="F78" s="4" t="s">
        <v>721</v>
      </c>
      <c r="G78" s="4" t="s">
        <v>722</v>
      </c>
      <c r="H78" s="4">
        <v>14</v>
      </c>
      <c r="I78" s="4">
        <v>0</v>
      </c>
      <c r="J78" s="4">
        <v>0</v>
      </c>
      <c r="K78" s="4">
        <v>513010</v>
      </c>
      <c r="L78" s="4">
        <v>0</v>
      </c>
      <c r="M78" s="4">
        <v>0</v>
      </c>
    </row>
    <row r="79" spans="1:13">
      <c r="A79" s="4">
        <v>55060</v>
      </c>
      <c r="B79" s="4" t="s">
        <v>733</v>
      </c>
      <c r="C79" s="4">
        <v>5</v>
      </c>
      <c r="D79" s="4">
        <v>3</v>
      </c>
      <c r="E79" s="4">
        <v>1</v>
      </c>
      <c r="F79" s="4" t="s">
        <v>713</v>
      </c>
      <c r="G79" s="4" t="s">
        <v>724</v>
      </c>
      <c r="H79" s="4">
        <v>14</v>
      </c>
      <c r="I79" s="4">
        <v>0</v>
      </c>
      <c r="J79" s="4">
        <v>0</v>
      </c>
      <c r="K79" s="4">
        <v>513011</v>
      </c>
      <c r="L79" s="4">
        <v>0</v>
      </c>
      <c r="M79" s="4">
        <v>0</v>
      </c>
    </row>
    <row r="80" spans="1:13">
      <c r="A80" s="4">
        <v>55061</v>
      </c>
      <c r="B80" s="4" t="s">
        <v>734</v>
      </c>
      <c r="C80" s="4">
        <v>5</v>
      </c>
      <c r="D80" s="4">
        <v>4</v>
      </c>
      <c r="E80" s="4">
        <v>1</v>
      </c>
      <c r="F80" s="4" t="s">
        <v>712</v>
      </c>
      <c r="G80" s="4" t="s">
        <v>713</v>
      </c>
      <c r="H80" s="4">
        <v>14</v>
      </c>
      <c r="I80" s="4">
        <v>2</v>
      </c>
      <c r="J80" s="4">
        <v>4</v>
      </c>
      <c r="K80" s="4">
        <v>0</v>
      </c>
      <c r="L80" s="4">
        <v>0</v>
      </c>
      <c r="M80" s="4">
        <v>0</v>
      </c>
    </row>
    <row r="81" spans="1:13">
      <c r="A81" s="4">
        <v>55077</v>
      </c>
      <c r="B81" s="4" t="s">
        <v>735</v>
      </c>
      <c r="C81" s="4">
        <v>5</v>
      </c>
      <c r="D81" s="4">
        <v>4</v>
      </c>
      <c r="E81" s="4">
        <v>1</v>
      </c>
      <c r="F81" s="4" t="s">
        <v>715</v>
      </c>
      <c r="G81" s="4" t="s">
        <v>716</v>
      </c>
      <c r="H81" s="4">
        <v>14</v>
      </c>
      <c r="I81" s="4">
        <v>0</v>
      </c>
      <c r="J81" s="4">
        <v>0</v>
      </c>
      <c r="K81" s="4">
        <v>514008</v>
      </c>
      <c r="L81" s="4">
        <v>0</v>
      </c>
      <c r="M81" s="4">
        <v>0</v>
      </c>
    </row>
    <row r="82" spans="1:13">
      <c r="A82" s="4">
        <v>55078</v>
      </c>
      <c r="B82" s="4" t="s">
        <v>736</v>
      </c>
      <c r="C82" s="4">
        <v>5</v>
      </c>
      <c r="D82" s="4">
        <v>4</v>
      </c>
      <c r="E82" s="4">
        <v>1</v>
      </c>
      <c r="F82" s="4" t="s">
        <v>718</v>
      </c>
      <c r="G82" s="4" t="s">
        <v>719</v>
      </c>
      <c r="H82" s="4">
        <v>14</v>
      </c>
      <c r="I82" s="4">
        <v>0</v>
      </c>
      <c r="J82" s="4">
        <v>0</v>
      </c>
      <c r="K82" s="4">
        <v>514009</v>
      </c>
      <c r="L82" s="4">
        <v>0</v>
      </c>
      <c r="M82" s="4">
        <v>0</v>
      </c>
    </row>
    <row r="83" spans="1:13">
      <c r="A83" s="4">
        <v>55079</v>
      </c>
      <c r="B83" s="4" t="s">
        <v>737</v>
      </c>
      <c r="C83" s="4">
        <v>5</v>
      </c>
      <c r="D83" s="4">
        <v>4</v>
      </c>
      <c r="E83" s="4">
        <v>1</v>
      </c>
      <c r="F83" s="4" t="s">
        <v>721</v>
      </c>
      <c r="G83" s="4" t="s">
        <v>722</v>
      </c>
      <c r="H83" s="4">
        <v>14</v>
      </c>
      <c r="I83" s="4">
        <v>0</v>
      </c>
      <c r="J83" s="4">
        <v>0</v>
      </c>
      <c r="K83" s="4">
        <v>514010</v>
      </c>
      <c r="L83" s="4">
        <v>0</v>
      </c>
      <c r="M83" s="4">
        <v>0</v>
      </c>
    </row>
    <row r="84" spans="1:13">
      <c r="A84" s="4">
        <v>55080</v>
      </c>
      <c r="B84" s="4" t="s">
        <v>738</v>
      </c>
      <c r="C84" s="4">
        <v>5</v>
      </c>
      <c r="D84" s="4">
        <v>4</v>
      </c>
      <c r="E84" s="4">
        <v>1</v>
      </c>
      <c r="F84" s="4" t="s">
        <v>713</v>
      </c>
      <c r="G84" s="4" t="s">
        <v>724</v>
      </c>
      <c r="H84" s="4">
        <v>14</v>
      </c>
      <c r="I84" s="4">
        <v>0</v>
      </c>
      <c r="J84" s="4">
        <v>0</v>
      </c>
      <c r="K84" s="4">
        <v>514011</v>
      </c>
      <c r="L84" s="4">
        <v>0</v>
      </c>
      <c r="M84" s="4">
        <v>0</v>
      </c>
    </row>
    <row r="85" spans="1:13">
      <c r="A85" s="4">
        <v>55081</v>
      </c>
      <c r="B85" s="4" t="s">
        <v>739</v>
      </c>
      <c r="C85" s="4">
        <v>5</v>
      </c>
      <c r="D85" s="4">
        <v>5</v>
      </c>
      <c r="E85" s="4">
        <v>1</v>
      </c>
      <c r="F85" s="4" t="s">
        <v>712</v>
      </c>
      <c r="G85" s="4" t="s">
        <v>713</v>
      </c>
      <c r="H85" s="4">
        <v>14</v>
      </c>
      <c r="I85" s="4">
        <v>2</v>
      </c>
      <c r="J85" s="4">
        <v>4</v>
      </c>
      <c r="K85" s="4">
        <v>0</v>
      </c>
      <c r="L85" s="4">
        <v>0</v>
      </c>
      <c r="M85" s="4">
        <v>0</v>
      </c>
    </row>
    <row r="86" spans="1:13">
      <c r="A86" s="4">
        <v>55097</v>
      </c>
      <c r="B86" s="4" t="s">
        <v>740</v>
      </c>
      <c r="C86" s="4">
        <v>5</v>
      </c>
      <c r="D86" s="4">
        <v>5</v>
      </c>
      <c r="E86" s="4">
        <v>1</v>
      </c>
      <c r="F86" s="4" t="s">
        <v>715</v>
      </c>
      <c r="G86" s="4" t="s">
        <v>716</v>
      </c>
      <c r="H86" s="4">
        <v>14</v>
      </c>
      <c r="I86" s="4">
        <v>0</v>
      </c>
      <c r="J86" s="4">
        <v>0</v>
      </c>
      <c r="K86" s="4">
        <v>515008</v>
      </c>
      <c r="L86" s="4">
        <v>0</v>
      </c>
      <c r="M86" s="4">
        <v>0</v>
      </c>
    </row>
    <row r="87" spans="1:13">
      <c r="A87" s="4">
        <v>55098</v>
      </c>
      <c r="B87" s="4" t="s">
        <v>741</v>
      </c>
      <c r="C87" s="4">
        <v>5</v>
      </c>
      <c r="D87" s="4">
        <v>5</v>
      </c>
      <c r="E87" s="4">
        <v>1</v>
      </c>
      <c r="F87" s="4" t="s">
        <v>718</v>
      </c>
      <c r="G87" s="4" t="s">
        <v>719</v>
      </c>
      <c r="H87" s="4">
        <v>14</v>
      </c>
      <c r="I87" s="4">
        <v>0</v>
      </c>
      <c r="J87" s="4">
        <v>0</v>
      </c>
      <c r="K87" s="4">
        <v>515009</v>
      </c>
      <c r="L87" s="4">
        <v>0</v>
      </c>
      <c r="M87" s="4">
        <v>0</v>
      </c>
    </row>
    <row r="88" spans="1:13">
      <c r="A88" s="4">
        <v>55099</v>
      </c>
      <c r="B88" s="4" t="s">
        <v>742</v>
      </c>
      <c r="C88" s="4">
        <v>5</v>
      </c>
      <c r="D88" s="4">
        <v>5</v>
      </c>
      <c r="E88" s="4">
        <v>1</v>
      </c>
      <c r="F88" s="4" t="s">
        <v>721</v>
      </c>
      <c r="G88" s="4" t="s">
        <v>722</v>
      </c>
      <c r="H88" s="4">
        <v>14</v>
      </c>
      <c r="I88" s="4">
        <v>0</v>
      </c>
      <c r="J88" s="4">
        <v>0</v>
      </c>
      <c r="K88" s="4">
        <v>515010</v>
      </c>
      <c r="L88" s="4">
        <v>0</v>
      </c>
      <c r="M88" s="4">
        <v>0</v>
      </c>
    </row>
    <row r="89" spans="1:13">
      <c r="A89" s="4">
        <v>55100</v>
      </c>
      <c r="B89" s="4" t="s">
        <v>743</v>
      </c>
      <c r="C89" s="4">
        <v>5</v>
      </c>
      <c r="D89" s="4">
        <v>5</v>
      </c>
      <c r="E89" s="4">
        <v>1</v>
      </c>
      <c r="F89" s="4" t="s">
        <v>713</v>
      </c>
      <c r="G89" s="4" t="s">
        <v>724</v>
      </c>
      <c r="H89" s="4">
        <v>14</v>
      </c>
      <c r="I89" s="4">
        <v>0</v>
      </c>
      <c r="J89" s="4">
        <v>0</v>
      </c>
      <c r="K89" s="4">
        <v>515011</v>
      </c>
      <c r="L89" s="4">
        <v>0</v>
      </c>
      <c r="M89" s="4">
        <v>0</v>
      </c>
    </row>
    <row r="90" spans="1:13">
      <c r="A90" s="4">
        <v>55101</v>
      </c>
      <c r="B90" s="4" t="s">
        <v>130</v>
      </c>
      <c r="C90" s="4">
        <v>5</v>
      </c>
      <c r="D90" s="4">
        <v>0</v>
      </c>
      <c r="E90" s="4">
        <v>2</v>
      </c>
      <c r="F90" s="4" t="s">
        <v>744</v>
      </c>
      <c r="G90" s="4" t="s">
        <v>745</v>
      </c>
      <c r="H90" s="4">
        <v>15</v>
      </c>
      <c r="I90" s="4">
        <v>2</v>
      </c>
      <c r="J90" s="4">
        <v>4</v>
      </c>
      <c r="K90" s="4">
        <v>0</v>
      </c>
      <c r="L90" s="4">
        <v>0</v>
      </c>
      <c r="M90" s="4">
        <v>0</v>
      </c>
    </row>
    <row r="91" spans="1:13">
      <c r="A91" s="4">
        <v>55102</v>
      </c>
      <c r="B91" s="4" t="s">
        <v>132</v>
      </c>
      <c r="C91" s="4">
        <v>5</v>
      </c>
      <c r="D91" s="4">
        <v>0</v>
      </c>
      <c r="E91" s="4">
        <v>2</v>
      </c>
      <c r="F91" s="4" t="s">
        <v>746</v>
      </c>
      <c r="G91" s="4" t="s">
        <v>747</v>
      </c>
      <c r="H91" s="4">
        <v>15</v>
      </c>
      <c r="I91" s="4">
        <v>0</v>
      </c>
      <c r="J91" s="4">
        <v>0</v>
      </c>
      <c r="K91" s="4">
        <v>520001</v>
      </c>
      <c r="L91" s="4">
        <v>0</v>
      </c>
      <c r="M91" s="4">
        <v>0</v>
      </c>
    </row>
    <row r="92" spans="1:13">
      <c r="A92" s="4">
        <v>55103</v>
      </c>
      <c r="B92" s="4" t="s">
        <v>134</v>
      </c>
      <c r="C92" s="4">
        <v>5</v>
      </c>
      <c r="D92" s="4">
        <v>0</v>
      </c>
      <c r="E92" s="4">
        <v>2</v>
      </c>
      <c r="F92" s="4" t="s">
        <v>748</v>
      </c>
      <c r="G92" s="4" t="s">
        <v>749</v>
      </c>
      <c r="H92" s="4">
        <v>15</v>
      </c>
      <c r="I92" s="4">
        <v>0</v>
      </c>
      <c r="J92" s="4">
        <v>0</v>
      </c>
      <c r="K92" s="4">
        <v>520002</v>
      </c>
      <c r="L92" s="4">
        <v>0</v>
      </c>
      <c r="M92" s="4">
        <v>0</v>
      </c>
    </row>
    <row r="93" spans="1:13">
      <c r="A93" s="4">
        <v>55107</v>
      </c>
      <c r="B93" s="4" t="s">
        <v>750</v>
      </c>
      <c r="C93" s="4">
        <v>5</v>
      </c>
      <c r="D93" s="4">
        <v>0</v>
      </c>
      <c r="E93" s="4">
        <v>2</v>
      </c>
      <c r="F93" s="4" t="s">
        <v>751</v>
      </c>
      <c r="G93" s="4" t="s">
        <v>752</v>
      </c>
      <c r="H93" s="4">
        <v>15</v>
      </c>
      <c r="I93" s="4">
        <v>2</v>
      </c>
      <c r="J93" s="4">
        <v>4</v>
      </c>
      <c r="K93" s="4">
        <v>0</v>
      </c>
      <c r="L93" s="4">
        <v>0</v>
      </c>
      <c r="M93" s="4">
        <v>0</v>
      </c>
    </row>
    <row r="94" spans="1:13">
      <c r="A94" s="4">
        <v>55108</v>
      </c>
      <c r="B94" s="4" t="s">
        <v>753</v>
      </c>
      <c r="C94" s="4">
        <v>5</v>
      </c>
      <c r="D94" s="4">
        <v>0</v>
      </c>
      <c r="E94" s="4">
        <v>2</v>
      </c>
      <c r="F94" s="4" t="s">
        <v>754</v>
      </c>
      <c r="G94" s="4" t="s">
        <v>755</v>
      </c>
      <c r="H94" s="4">
        <v>15</v>
      </c>
      <c r="I94" s="4">
        <v>2</v>
      </c>
      <c r="J94" s="4">
        <v>4</v>
      </c>
      <c r="K94" s="4">
        <v>0</v>
      </c>
      <c r="L94" s="4">
        <v>0</v>
      </c>
      <c r="M94" s="4">
        <v>0</v>
      </c>
    </row>
    <row r="95" spans="1:13">
      <c r="A95" s="4">
        <v>55109</v>
      </c>
      <c r="B95" s="4" t="s">
        <v>756</v>
      </c>
      <c r="C95" s="4">
        <v>5</v>
      </c>
      <c r="D95" s="4">
        <v>0</v>
      </c>
      <c r="E95" s="4">
        <v>2</v>
      </c>
      <c r="F95" s="4" t="s">
        <v>757</v>
      </c>
      <c r="G95" s="4" t="s">
        <v>758</v>
      </c>
      <c r="H95" s="4">
        <v>15</v>
      </c>
      <c r="I95" s="4">
        <v>0</v>
      </c>
      <c r="J95" s="4">
        <v>0</v>
      </c>
      <c r="K95" s="4">
        <v>520003</v>
      </c>
      <c r="L95" s="4">
        <v>0</v>
      </c>
      <c r="M95" s="4">
        <v>0</v>
      </c>
    </row>
    <row r="96" spans="1:13">
      <c r="A96" s="4">
        <v>55110</v>
      </c>
      <c r="B96" s="4" t="s">
        <v>759</v>
      </c>
      <c r="C96" s="4">
        <v>5</v>
      </c>
      <c r="D96" s="4">
        <v>0</v>
      </c>
      <c r="E96" s="4">
        <v>2</v>
      </c>
      <c r="F96" s="4" t="s">
        <v>760</v>
      </c>
      <c r="G96" s="4" t="s">
        <v>761</v>
      </c>
      <c r="H96" s="4">
        <v>15</v>
      </c>
      <c r="I96" s="4">
        <v>0</v>
      </c>
      <c r="J96" s="4">
        <v>0</v>
      </c>
      <c r="K96" s="4">
        <v>520004</v>
      </c>
      <c r="L96" s="4">
        <v>0</v>
      </c>
      <c r="M96" s="4">
        <v>0</v>
      </c>
    </row>
    <row r="97" spans="1:13">
      <c r="A97" s="4">
        <v>55114</v>
      </c>
      <c r="B97" s="4" t="s">
        <v>762</v>
      </c>
      <c r="C97" s="4">
        <v>5</v>
      </c>
      <c r="D97" s="4">
        <v>0</v>
      </c>
      <c r="E97" s="4">
        <v>2</v>
      </c>
      <c r="F97" s="4" t="s">
        <v>763</v>
      </c>
      <c r="G97" s="4" t="s">
        <v>764</v>
      </c>
      <c r="H97" s="4">
        <v>15</v>
      </c>
      <c r="I97" s="4">
        <v>2</v>
      </c>
      <c r="J97" s="4">
        <v>4</v>
      </c>
      <c r="K97" s="4">
        <v>0</v>
      </c>
      <c r="L97" s="4">
        <v>0</v>
      </c>
      <c r="M97" s="4">
        <v>0</v>
      </c>
    </row>
    <row r="98" spans="1:13">
      <c r="A98" s="4">
        <v>55116</v>
      </c>
      <c r="B98" s="4" t="s">
        <v>765</v>
      </c>
      <c r="C98" s="4">
        <v>5</v>
      </c>
      <c r="D98" s="4">
        <v>0</v>
      </c>
      <c r="E98" s="4">
        <v>3</v>
      </c>
      <c r="F98" s="4" t="s">
        <v>766</v>
      </c>
      <c r="G98" s="4" t="s">
        <v>767</v>
      </c>
      <c r="H98" s="4">
        <v>17</v>
      </c>
      <c r="I98" s="4">
        <v>2</v>
      </c>
      <c r="J98" s="4">
        <v>4</v>
      </c>
      <c r="K98" s="4">
        <v>0</v>
      </c>
      <c r="L98" s="4">
        <v>0</v>
      </c>
      <c r="M98" s="4">
        <v>0</v>
      </c>
    </row>
    <row r="99" spans="1:13">
      <c r="A99" s="4">
        <v>55117</v>
      </c>
      <c r="B99" s="4" t="s">
        <v>768</v>
      </c>
      <c r="C99" s="4">
        <v>5</v>
      </c>
      <c r="D99" s="4">
        <v>0</v>
      </c>
      <c r="E99" s="4">
        <v>3</v>
      </c>
      <c r="F99" s="4" t="s">
        <v>769</v>
      </c>
      <c r="G99" s="4" t="s">
        <v>770</v>
      </c>
      <c r="H99" s="4">
        <v>17</v>
      </c>
      <c r="I99" s="4">
        <v>2</v>
      </c>
      <c r="J99" s="4">
        <v>4</v>
      </c>
      <c r="K99" s="4">
        <v>0</v>
      </c>
      <c r="L99" s="4">
        <v>0</v>
      </c>
      <c r="M99" s="4">
        <v>0</v>
      </c>
    </row>
    <row r="100" spans="1:13">
      <c r="A100" s="4">
        <v>55128</v>
      </c>
      <c r="B100" s="4" t="s">
        <v>771</v>
      </c>
      <c r="C100" s="4">
        <v>5</v>
      </c>
      <c r="D100" s="4">
        <v>0</v>
      </c>
      <c r="E100" s="4">
        <v>3</v>
      </c>
      <c r="F100" s="4" t="s">
        <v>772</v>
      </c>
      <c r="G100" s="4" t="s">
        <v>773</v>
      </c>
      <c r="H100" s="4">
        <v>17</v>
      </c>
      <c r="I100" s="4">
        <v>0</v>
      </c>
      <c r="J100" s="4">
        <v>0</v>
      </c>
      <c r="K100" s="4">
        <v>530004</v>
      </c>
      <c r="L100" s="4">
        <v>0</v>
      </c>
      <c r="M100" s="4">
        <v>0</v>
      </c>
    </row>
    <row r="101" spans="1:13">
      <c r="A101" s="4">
        <v>55129</v>
      </c>
      <c r="B101" s="4" t="s">
        <v>774</v>
      </c>
      <c r="C101" s="4">
        <v>5</v>
      </c>
      <c r="D101" s="4">
        <v>0</v>
      </c>
      <c r="E101" s="4">
        <v>3</v>
      </c>
      <c r="F101" s="4" t="s">
        <v>775</v>
      </c>
      <c r="G101" s="4" t="s">
        <v>776</v>
      </c>
      <c r="H101" s="4">
        <v>17</v>
      </c>
      <c r="I101" s="4">
        <v>0</v>
      </c>
      <c r="J101" s="4">
        <v>0</v>
      </c>
      <c r="K101" s="4">
        <v>530005</v>
      </c>
      <c r="L101" s="4">
        <v>0</v>
      </c>
      <c r="M101" s="4">
        <v>0</v>
      </c>
    </row>
    <row r="102" spans="1:13">
      <c r="A102" s="4">
        <v>55130</v>
      </c>
      <c r="B102" s="4" t="s">
        <v>777</v>
      </c>
      <c r="C102" s="4">
        <v>5</v>
      </c>
      <c r="D102" s="4">
        <v>0</v>
      </c>
      <c r="E102" s="4">
        <v>3</v>
      </c>
      <c r="F102" s="4" t="s">
        <v>778</v>
      </c>
      <c r="G102" s="4" t="s">
        <v>779</v>
      </c>
      <c r="H102" s="4">
        <v>17</v>
      </c>
      <c r="I102" s="4">
        <v>0</v>
      </c>
      <c r="J102" s="4">
        <v>0</v>
      </c>
      <c r="K102" s="4">
        <v>530006</v>
      </c>
      <c r="L102" s="4">
        <v>0</v>
      </c>
      <c r="M102" s="4">
        <v>0</v>
      </c>
    </row>
    <row r="103" spans="1:13">
      <c r="A103" s="4">
        <v>55131</v>
      </c>
      <c r="B103" s="4" t="s">
        <v>780</v>
      </c>
      <c r="C103" s="4">
        <v>5</v>
      </c>
      <c r="D103" s="4">
        <v>0</v>
      </c>
      <c r="E103" s="4">
        <v>4</v>
      </c>
      <c r="F103" s="4" t="s">
        <v>781</v>
      </c>
      <c r="G103" s="4" t="s">
        <v>782</v>
      </c>
      <c r="H103" s="4">
        <v>18</v>
      </c>
      <c r="I103" s="4">
        <v>2</v>
      </c>
      <c r="J103" s="4">
        <v>4</v>
      </c>
      <c r="K103" s="4">
        <v>0</v>
      </c>
      <c r="L103" s="4">
        <v>0</v>
      </c>
      <c r="M103" s="4">
        <v>0</v>
      </c>
    </row>
    <row r="104" spans="1:13">
      <c r="A104" s="4">
        <v>55132</v>
      </c>
      <c r="B104" s="4" t="s">
        <v>783</v>
      </c>
      <c r="C104" s="4">
        <v>5</v>
      </c>
      <c r="D104" s="4">
        <v>0</v>
      </c>
      <c r="E104" s="4">
        <v>4</v>
      </c>
      <c r="F104" s="4" t="s">
        <v>784</v>
      </c>
      <c r="G104" s="4" t="s">
        <v>785</v>
      </c>
      <c r="H104" s="4">
        <v>18</v>
      </c>
      <c r="I104" s="4">
        <v>2</v>
      </c>
      <c r="J104" s="4">
        <v>4</v>
      </c>
      <c r="K104" s="4">
        <v>0</v>
      </c>
      <c r="L104" s="4">
        <v>0</v>
      </c>
      <c r="M104" s="4">
        <v>0</v>
      </c>
    </row>
    <row r="105" spans="1:13">
      <c r="A105" s="4">
        <v>55143</v>
      </c>
      <c r="B105" s="4" t="s">
        <v>786</v>
      </c>
      <c r="C105" s="4">
        <v>5</v>
      </c>
      <c r="D105" s="4">
        <v>0</v>
      </c>
      <c r="E105" s="4">
        <v>4</v>
      </c>
      <c r="F105" s="4" t="s">
        <v>787</v>
      </c>
      <c r="G105" s="4" t="s">
        <v>788</v>
      </c>
      <c r="H105" s="4">
        <v>18</v>
      </c>
      <c r="I105" s="4">
        <v>0</v>
      </c>
      <c r="J105" s="4">
        <v>0</v>
      </c>
      <c r="K105" s="4">
        <v>540007</v>
      </c>
      <c r="L105" s="4">
        <v>0</v>
      </c>
      <c r="M105" s="4">
        <v>0</v>
      </c>
    </row>
    <row r="106" spans="1:13">
      <c r="A106" s="4">
        <v>55144</v>
      </c>
      <c r="B106" s="4" t="s">
        <v>789</v>
      </c>
      <c r="C106" s="4">
        <v>5</v>
      </c>
      <c r="D106" s="4">
        <v>0</v>
      </c>
      <c r="E106" s="4">
        <v>4</v>
      </c>
      <c r="F106" s="4" t="s">
        <v>790</v>
      </c>
      <c r="G106" s="4" t="s">
        <v>791</v>
      </c>
      <c r="H106" s="4">
        <v>18</v>
      </c>
      <c r="I106" s="4">
        <v>0</v>
      </c>
      <c r="J106" s="4">
        <v>0</v>
      </c>
      <c r="K106" s="4">
        <v>540008</v>
      </c>
      <c r="L106" s="4">
        <v>0</v>
      </c>
      <c r="M106" s="4">
        <v>0</v>
      </c>
    </row>
    <row r="107" spans="1:13">
      <c r="A107" s="4">
        <v>55145</v>
      </c>
      <c r="B107" s="4" t="s">
        <v>792</v>
      </c>
      <c r="C107" s="4">
        <v>5</v>
      </c>
      <c r="D107" s="4">
        <v>0</v>
      </c>
      <c r="E107" s="4">
        <v>4</v>
      </c>
      <c r="F107" s="4" t="s">
        <v>793</v>
      </c>
      <c r="G107" s="4" t="s">
        <v>794</v>
      </c>
      <c r="H107" s="4">
        <v>18</v>
      </c>
      <c r="I107" s="4">
        <v>0</v>
      </c>
      <c r="J107" s="4">
        <v>0</v>
      </c>
      <c r="K107" s="4">
        <v>540009</v>
      </c>
      <c r="L107" s="4">
        <v>0</v>
      </c>
      <c r="M107" s="4">
        <v>0</v>
      </c>
    </row>
    <row r="108" spans="1:13">
      <c r="A108" s="4">
        <v>55158</v>
      </c>
      <c r="B108" s="4" t="s">
        <v>795</v>
      </c>
      <c r="C108" s="4">
        <v>5</v>
      </c>
      <c r="D108" s="4">
        <v>0</v>
      </c>
      <c r="E108" s="4">
        <v>5</v>
      </c>
      <c r="F108" s="4" t="s">
        <v>796</v>
      </c>
      <c r="G108" s="4" t="s">
        <v>797</v>
      </c>
      <c r="H108" s="4">
        <v>23</v>
      </c>
      <c r="I108" s="4">
        <v>0</v>
      </c>
      <c r="J108" s="4">
        <v>0</v>
      </c>
      <c r="K108" s="4">
        <v>0</v>
      </c>
      <c r="L108" s="4">
        <v>0</v>
      </c>
      <c r="M108" s="4">
        <v>0</v>
      </c>
    </row>
    <row r="109" spans="1:13">
      <c r="A109" s="4">
        <v>55159</v>
      </c>
      <c r="B109" s="4" t="s">
        <v>798</v>
      </c>
      <c r="C109" s="4">
        <v>5</v>
      </c>
      <c r="D109" s="4">
        <v>0</v>
      </c>
      <c r="E109" s="4">
        <v>5</v>
      </c>
      <c r="F109" s="4" t="s">
        <v>799</v>
      </c>
      <c r="G109" s="4" t="s">
        <v>800</v>
      </c>
      <c r="H109" s="4">
        <v>23</v>
      </c>
      <c r="I109" s="4">
        <v>0</v>
      </c>
      <c r="J109" s="4">
        <v>0</v>
      </c>
      <c r="K109" s="4">
        <v>0</v>
      </c>
      <c r="L109" s="4">
        <v>0</v>
      </c>
      <c r="M109" s="4">
        <v>0</v>
      </c>
    </row>
    <row r="110" spans="1:13">
      <c r="A110" s="4">
        <v>55160</v>
      </c>
      <c r="B110" s="4" t="s">
        <v>801</v>
      </c>
      <c r="C110" s="4">
        <v>5</v>
      </c>
      <c r="D110" s="4">
        <v>0</v>
      </c>
      <c r="E110" s="4">
        <v>5</v>
      </c>
      <c r="F110" s="4" t="s">
        <v>612</v>
      </c>
      <c r="G110" s="4" t="s">
        <v>802</v>
      </c>
      <c r="H110" s="4">
        <v>23</v>
      </c>
      <c r="I110" s="4">
        <v>0</v>
      </c>
      <c r="J110" s="4">
        <v>0</v>
      </c>
      <c r="K110" s="4">
        <v>0</v>
      </c>
      <c r="L110" s="4">
        <v>0</v>
      </c>
      <c r="M110" s="4">
        <v>0</v>
      </c>
    </row>
    <row r="111" spans="1:13">
      <c r="A111" s="4">
        <v>55173</v>
      </c>
      <c r="B111" s="4" t="s">
        <v>803</v>
      </c>
      <c r="C111" s="4">
        <v>5</v>
      </c>
      <c r="D111" s="4">
        <v>0</v>
      </c>
      <c r="E111" s="4">
        <v>6</v>
      </c>
      <c r="F111" s="4" t="s">
        <v>804</v>
      </c>
      <c r="G111" s="4" t="s">
        <v>805</v>
      </c>
      <c r="H111" s="4">
        <v>24</v>
      </c>
      <c r="I111" s="4">
        <v>0</v>
      </c>
      <c r="J111" s="4">
        <v>0</v>
      </c>
      <c r="K111" s="4">
        <v>0</v>
      </c>
      <c r="L111" s="4">
        <v>0</v>
      </c>
      <c r="M111" s="4">
        <v>0</v>
      </c>
    </row>
    <row r="112" spans="1:13">
      <c r="A112" s="4">
        <v>55174</v>
      </c>
      <c r="B112" s="4" t="s">
        <v>806</v>
      </c>
      <c r="C112" s="4">
        <v>5</v>
      </c>
      <c r="D112" s="4">
        <v>0</v>
      </c>
      <c r="E112" s="4">
        <v>6</v>
      </c>
      <c r="F112" s="4" t="s">
        <v>807</v>
      </c>
      <c r="G112" s="4" t="s">
        <v>808</v>
      </c>
      <c r="H112" s="4">
        <v>24</v>
      </c>
      <c r="I112" s="4">
        <v>0</v>
      </c>
      <c r="J112" s="4">
        <v>0</v>
      </c>
      <c r="K112" s="4">
        <v>0</v>
      </c>
      <c r="L112" s="4">
        <v>0</v>
      </c>
      <c r="M112" s="4">
        <v>0</v>
      </c>
    </row>
    <row r="113" spans="1:13">
      <c r="A113" s="4">
        <v>55175</v>
      </c>
      <c r="B113" s="4" t="s">
        <v>809</v>
      </c>
      <c r="C113" s="4">
        <v>5</v>
      </c>
      <c r="D113" s="4">
        <v>0</v>
      </c>
      <c r="E113" s="4">
        <v>6</v>
      </c>
      <c r="F113" s="4" t="s">
        <v>810</v>
      </c>
      <c r="G113" s="4" t="s">
        <v>811</v>
      </c>
      <c r="H113" s="4">
        <v>24</v>
      </c>
      <c r="I113" s="4">
        <v>0</v>
      </c>
      <c r="J113" s="4">
        <v>0</v>
      </c>
      <c r="K113" s="4">
        <v>0</v>
      </c>
      <c r="L113" s="4">
        <v>0</v>
      </c>
      <c r="M113" s="4">
        <v>0</v>
      </c>
    </row>
  </sheetData>
  <phoneticPr fontId="27"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Y634"/>
  <sheetViews>
    <sheetView workbookViewId="0">
      <pane ySplit="7" topLeftCell="A8" activePane="bottomLeft" state="frozen"/>
      <selection pane="bottomLeft" activeCell="P1" sqref="P1:R1"/>
    </sheetView>
  </sheetViews>
  <sheetFormatPr defaultColWidth="9" defaultRowHeight="14.25"/>
  <cols>
    <col min="10" max="10" width="18.75" customWidth="1"/>
    <col min="25" max="25" width="12.625"/>
  </cols>
  <sheetData>
    <row r="1" spans="1:23">
      <c r="A1" s="21"/>
      <c r="B1" s="22" t="s">
        <v>0</v>
      </c>
      <c r="C1" s="22" t="s">
        <v>1</v>
      </c>
      <c r="D1" s="23" t="s">
        <v>3</v>
      </c>
      <c r="E1" s="22" t="s">
        <v>4</v>
      </c>
      <c r="F1" s="22" t="s">
        <v>5</v>
      </c>
      <c r="G1" s="22" t="s">
        <v>8</v>
      </c>
      <c r="H1" s="22" t="s">
        <v>9</v>
      </c>
      <c r="I1" s="22" t="s">
        <v>11</v>
      </c>
      <c r="J1" s="22" t="s">
        <v>12</v>
      </c>
      <c r="K1" s="22" t="s">
        <v>13</v>
      </c>
      <c r="L1" s="22" t="s">
        <v>812</v>
      </c>
      <c r="M1" s="23" t="s">
        <v>20</v>
      </c>
      <c r="N1" s="22" t="s">
        <v>21</v>
      </c>
      <c r="O1" s="35" t="s">
        <v>23</v>
      </c>
      <c r="P1" s="34" t="s">
        <v>24</v>
      </c>
      <c r="Q1" s="34" t="s">
        <v>25</v>
      </c>
      <c r="R1" s="34" t="s">
        <v>26</v>
      </c>
      <c r="S1" s="22"/>
      <c r="T1" s="22"/>
      <c r="U1" s="22"/>
      <c r="V1" s="22"/>
    </row>
    <row r="2" spans="1:23">
      <c r="A2" s="24"/>
      <c r="B2" s="25" t="s">
        <v>27</v>
      </c>
      <c r="C2" s="25" t="s">
        <v>28</v>
      </c>
      <c r="D2" s="26" t="s">
        <v>29</v>
      </c>
      <c r="E2" s="25" t="s">
        <v>27</v>
      </c>
      <c r="F2" s="25" t="s">
        <v>27</v>
      </c>
      <c r="G2" s="25" t="s">
        <v>31</v>
      </c>
      <c r="H2" s="25" t="s">
        <v>31</v>
      </c>
      <c r="I2" s="25" t="s">
        <v>27</v>
      </c>
      <c r="J2" s="25" t="s">
        <v>27</v>
      </c>
      <c r="K2" s="25" t="s">
        <v>27</v>
      </c>
      <c r="L2" s="25" t="s">
        <v>27</v>
      </c>
      <c r="M2" s="25" t="s">
        <v>27</v>
      </c>
      <c r="N2" s="25" t="s">
        <v>27</v>
      </c>
      <c r="O2" s="36" t="s">
        <v>29</v>
      </c>
      <c r="P2" s="34" t="s">
        <v>35</v>
      </c>
      <c r="Q2" s="34" t="s">
        <v>35</v>
      </c>
      <c r="R2" s="34" t="s">
        <v>35</v>
      </c>
      <c r="S2" s="25"/>
      <c r="T2" s="25"/>
      <c r="U2" s="25"/>
      <c r="V2" s="25"/>
    </row>
    <row r="3" spans="1:23" hidden="1">
      <c r="A3" s="27"/>
      <c r="B3" s="28">
        <v>2</v>
      </c>
      <c r="C3" s="28">
        <v>3</v>
      </c>
      <c r="D3" s="28">
        <v>2</v>
      </c>
      <c r="E3" s="28">
        <v>2</v>
      </c>
      <c r="F3" s="28">
        <v>2</v>
      </c>
      <c r="G3" s="28">
        <v>2</v>
      </c>
      <c r="H3" s="28">
        <v>2</v>
      </c>
      <c r="I3" s="28">
        <v>2</v>
      </c>
      <c r="J3" s="28">
        <v>2</v>
      </c>
      <c r="K3" s="28">
        <v>2</v>
      </c>
      <c r="L3" s="28">
        <v>2</v>
      </c>
      <c r="M3" s="28">
        <v>2</v>
      </c>
      <c r="N3" s="28">
        <v>2</v>
      </c>
      <c r="O3" s="37">
        <v>2</v>
      </c>
      <c r="P3" s="34">
        <v>0</v>
      </c>
      <c r="Q3" s="34">
        <v>0</v>
      </c>
      <c r="R3" s="34">
        <v>0</v>
      </c>
      <c r="S3" s="28"/>
      <c r="T3" s="28"/>
      <c r="U3" s="28"/>
      <c r="V3" s="28"/>
    </row>
    <row r="4" spans="1:23" ht="99.75">
      <c r="A4" s="29"/>
      <c r="B4" s="30" t="s">
        <v>36</v>
      </c>
      <c r="C4" s="30" t="s">
        <v>37</v>
      </c>
      <c r="D4" s="31" t="s">
        <v>813</v>
      </c>
      <c r="E4" s="31" t="s">
        <v>814</v>
      </c>
      <c r="F4" s="31" t="s">
        <v>815</v>
      </c>
      <c r="G4" s="31" t="s">
        <v>44</v>
      </c>
      <c r="H4" s="31" t="s">
        <v>45</v>
      </c>
      <c r="I4" s="30" t="s">
        <v>47</v>
      </c>
      <c r="J4" s="30" t="s">
        <v>48</v>
      </c>
      <c r="K4" s="30" t="s">
        <v>49</v>
      </c>
      <c r="L4" s="30" t="s">
        <v>816</v>
      </c>
      <c r="M4" s="31" t="s">
        <v>56</v>
      </c>
      <c r="N4" s="31" t="s">
        <v>57</v>
      </c>
      <c r="O4" s="38" t="s">
        <v>59</v>
      </c>
      <c r="P4" s="34" t="s">
        <v>60</v>
      </c>
      <c r="Q4" s="34" t="s">
        <v>60</v>
      </c>
      <c r="R4" s="34" t="s">
        <v>60</v>
      </c>
      <c r="S4" s="34"/>
      <c r="T4" s="34"/>
      <c r="U4" s="34"/>
      <c r="V4" s="34"/>
      <c r="W4" s="34"/>
    </row>
    <row r="5" spans="1:23" ht="15.75">
      <c r="A5" s="32" t="s">
        <v>61</v>
      </c>
      <c r="B5" s="33">
        <v>0</v>
      </c>
      <c r="C5" s="33" t="str">
        <f>""</f>
        <v/>
      </c>
      <c r="D5" s="33"/>
      <c r="E5" s="33">
        <v>0</v>
      </c>
      <c r="F5" s="33">
        <v>0</v>
      </c>
      <c r="G5" s="33" t="s">
        <v>62</v>
      </c>
      <c r="H5" s="33" t="s">
        <v>62</v>
      </c>
      <c r="I5" s="33">
        <v>0</v>
      </c>
      <c r="J5" s="33">
        <v>0</v>
      </c>
      <c r="K5" s="33">
        <v>0</v>
      </c>
      <c r="L5" s="33"/>
      <c r="M5" s="33">
        <v>0</v>
      </c>
      <c r="N5" s="33">
        <v>0</v>
      </c>
      <c r="O5" s="39">
        <v>0</v>
      </c>
      <c r="P5" s="34" t="str">
        <f t="shared" ref="P5:R5" si="0">""</f>
        <v/>
      </c>
      <c r="Q5" s="34" t="str">
        <f t="shared" si="0"/>
        <v/>
      </c>
      <c r="R5" s="34" t="str">
        <f t="shared" si="0"/>
        <v/>
      </c>
      <c r="S5" s="33"/>
      <c r="T5" s="33"/>
      <c r="U5" s="33"/>
      <c r="V5" s="33"/>
    </row>
    <row r="6" spans="1:23" ht="15.75">
      <c r="A6" s="32" t="s">
        <v>64</v>
      </c>
      <c r="B6" s="33"/>
      <c r="C6" s="33"/>
      <c r="D6" s="33"/>
      <c r="E6" s="33"/>
      <c r="F6" s="33"/>
      <c r="G6" s="33"/>
      <c r="H6" s="33"/>
      <c r="I6" s="33"/>
      <c r="J6" s="33"/>
      <c r="K6" s="33"/>
      <c r="L6" s="33"/>
      <c r="M6" s="33"/>
      <c r="N6" s="33"/>
      <c r="O6" s="39"/>
      <c r="P6" s="34"/>
      <c r="Q6" s="34"/>
      <c r="R6" s="34"/>
      <c r="S6" s="33"/>
      <c r="T6" s="33"/>
      <c r="U6" s="33"/>
      <c r="V6" s="33"/>
    </row>
    <row r="7" spans="1:23" ht="15.75">
      <c r="A7" s="32" t="s">
        <v>65</v>
      </c>
      <c r="B7" s="33"/>
      <c r="C7" s="33"/>
      <c r="D7" s="33"/>
      <c r="E7" s="33"/>
      <c r="F7" s="33"/>
      <c r="G7" s="33"/>
      <c r="H7" s="33"/>
      <c r="I7" s="33"/>
      <c r="J7" s="33"/>
      <c r="K7" s="33"/>
      <c r="L7" s="33"/>
      <c r="M7" s="33"/>
      <c r="N7" s="33"/>
      <c r="O7" s="39"/>
      <c r="P7" s="34"/>
      <c r="Q7" s="34"/>
      <c r="R7" s="34"/>
      <c r="S7" s="33"/>
      <c r="T7" s="33"/>
      <c r="U7" s="33"/>
      <c r="V7" s="33"/>
    </row>
    <row r="8" spans="1:23" hidden="1">
      <c r="A8" s="34"/>
      <c r="B8" s="4">
        <v>52001</v>
      </c>
      <c r="C8" s="4" t="s">
        <v>817</v>
      </c>
      <c r="D8" s="4">
        <v>2</v>
      </c>
      <c r="E8" s="4">
        <v>3</v>
      </c>
      <c r="F8" s="4">
        <v>1</v>
      </c>
      <c r="G8" s="4" t="s">
        <v>818</v>
      </c>
      <c r="H8" s="4" t="s">
        <v>819</v>
      </c>
      <c r="I8" s="4">
        <v>1</v>
      </c>
      <c r="J8" s="4">
        <v>0</v>
      </c>
      <c r="K8" s="4">
        <v>0</v>
      </c>
      <c r="L8" s="4"/>
      <c r="M8" s="4">
        <v>0</v>
      </c>
      <c r="N8" s="4">
        <v>0</v>
      </c>
      <c r="O8" s="4"/>
      <c r="P8" s="34" t="str">
        <f>_xlfn.IFNA(VLOOKUP(L8,[2]汇总!A:C,3,0),"")</f>
        <v/>
      </c>
      <c r="Q8" s="34"/>
      <c r="R8" s="34"/>
      <c r="S8" s="4">
        <v>2</v>
      </c>
      <c r="T8" s="4">
        <v>204</v>
      </c>
      <c r="U8" s="4"/>
      <c r="V8" s="4">
        <v>2</v>
      </c>
      <c r="W8">
        <v>240</v>
      </c>
    </row>
    <row r="9" spans="1:23" hidden="1">
      <c r="A9" s="34"/>
      <c r="B9" s="4">
        <v>52002</v>
      </c>
      <c r="C9" s="4" t="s">
        <v>820</v>
      </c>
      <c r="D9" s="4">
        <v>2</v>
      </c>
      <c r="E9" s="4">
        <v>3</v>
      </c>
      <c r="F9" s="4">
        <v>1</v>
      </c>
      <c r="G9" s="4" t="s">
        <v>821</v>
      </c>
      <c r="H9" s="4" t="s">
        <v>822</v>
      </c>
      <c r="I9" s="4">
        <v>1</v>
      </c>
      <c r="J9" s="4">
        <v>0</v>
      </c>
      <c r="K9" s="4">
        <v>0</v>
      </c>
      <c r="L9" s="4"/>
      <c r="M9" s="4">
        <v>0</v>
      </c>
      <c r="N9" s="4">
        <v>0</v>
      </c>
      <c r="O9" s="4"/>
      <c r="P9" s="34" t="str">
        <f>_xlfn.IFNA(VLOOKUP(L9,[2]汇总!A:C,3,0),"")</f>
        <v/>
      </c>
      <c r="Q9" s="34"/>
      <c r="R9" s="34"/>
      <c r="S9" s="4">
        <v>2</v>
      </c>
      <c r="T9" s="4">
        <v>208</v>
      </c>
      <c r="U9" s="4"/>
      <c r="V9" s="4">
        <v>2</v>
      </c>
      <c r="W9">
        <v>245</v>
      </c>
    </row>
    <row r="10" spans="1:23" hidden="1">
      <c r="A10" s="34"/>
      <c r="B10" s="4">
        <v>52003</v>
      </c>
      <c r="C10" s="4" t="s">
        <v>823</v>
      </c>
      <c r="D10" s="4">
        <v>2</v>
      </c>
      <c r="E10" s="4">
        <v>3</v>
      </c>
      <c r="F10" s="4">
        <v>1</v>
      </c>
      <c r="G10" s="4" t="s">
        <v>824</v>
      </c>
      <c r="H10" s="4" t="s">
        <v>825</v>
      </c>
      <c r="I10" s="4">
        <v>1</v>
      </c>
      <c r="J10" s="4">
        <v>0</v>
      </c>
      <c r="K10" s="4">
        <v>0</v>
      </c>
      <c r="L10" s="4"/>
      <c r="M10" s="4">
        <v>0</v>
      </c>
      <c r="N10" s="4">
        <v>0</v>
      </c>
      <c r="O10" s="4"/>
      <c r="P10" s="34" t="str">
        <f>_xlfn.IFNA(VLOOKUP(L10,[2]汇总!A:C,3,0),"")</f>
        <v/>
      </c>
      <c r="Q10" s="34"/>
      <c r="R10" s="34"/>
      <c r="S10" s="4">
        <v>2</v>
      </c>
      <c r="T10" s="4">
        <v>212</v>
      </c>
      <c r="U10" s="4"/>
      <c r="V10" s="4">
        <v>2</v>
      </c>
      <c r="W10">
        <v>250</v>
      </c>
    </row>
    <row r="11" spans="1:23" hidden="1">
      <c r="A11" s="34"/>
      <c r="B11" s="4">
        <v>52004</v>
      </c>
      <c r="C11" s="4" t="s">
        <v>826</v>
      </c>
      <c r="D11" s="4">
        <v>2</v>
      </c>
      <c r="E11" s="4">
        <v>3</v>
      </c>
      <c r="F11" s="4">
        <v>1</v>
      </c>
      <c r="G11" s="4" t="s">
        <v>827</v>
      </c>
      <c r="H11" s="4" t="s">
        <v>828</v>
      </c>
      <c r="I11" s="4">
        <v>1</v>
      </c>
      <c r="J11" s="4">
        <v>0</v>
      </c>
      <c r="K11" s="4">
        <v>0</v>
      </c>
      <c r="L11" s="4"/>
      <c r="M11" s="4">
        <v>0</v>
      </c>
      <c r="N11" s="4">
        <v>0</v>
      </c>
      <c r="O11" s="4"/>
      <c r="P11" s="34" t="str">
        <f>_xlfn.IFNA(VLOOKUP(L11,[2]汇总!A:C,3,0),"")</f>
        <v/>
      </c>
      <c r="Q11" s="34"/>
      <c r="R11" s="34"/>
      <c r="S11" s="4">
        <v>2</v>
      </c>
      <c r="T11" s="4">
        <v>216</v>
      </c>
      <c r="U11" s="4"/>
      <c r="V11" s="4">
        <v>2</v>
      </c>
      <c r="W11">
        <v>255</v>
      </c>
    </row>
    <row r="12" spans="1:23" hidden="1">
      <c r="A12" s="34"/>
      <c r="B12" s="4">
        <v>52005</v>
      </c>
      <c r="C12" s="4" t="s">
        <v>829</v>
      </c>
      <c r="D12" s="4">
        <v>2</v>
      </c>
      <c r="E12" s="4">
        <v>3</v>
      </c>
      <c r="F12" s="4">
        <v>1</v>
      </c>
      <c r="G12" s="4" t="s">
        <v>830</v>
      </c>
      <c r="H12" s="4" t="s">
        <v>831</v>
      </c>
      <c r="I12" s="4">
        <v>1</v>
      </c>
      <c r="J12" s="4">
        <v>0</v>
      </c>
      <c r="K12" s="4">
        <v>0</v>
      </c>
      <c r="L12" s="4"/>
      <c r="M12" s="4">
        <v>0</v>
      </c>
      <c r="N12" s="4">
        <v>0</v>
      </c>
      <c r="O12" s="4"/>
      <c r="P12" s="34" t="str">
        <f>_xlfn.IFNA(VLOOKUP(L12,[2]汇总!A:C,3,0),"")</f>
        <v/>
      </c>
      <c r="Q12" s="34"/>
      <c r="R12" s="34"/>
      <c r="S12" s="4">
        <v>2</v>
      </c>
      <c r="T12" s="4">
        <v>221</v>
      </c>
      <c r="U12" s="4"/>
      <c r="V12" s="4">
        <v>2</v>
      </c>
      <c r="W12">
        <v>260</v>
      </c>
    </row>
    <row r="13" spans="1:23" hidden="1">
      <c r="A13" s="34"/>
      <c r="B13" s="4">
        <v>52006</v>
      </c>
      <c r="C13" s="4" t="s">
        <v>832</v>
      </c>
      <c r="D13" s="4">
        <v>2</v>
      </c>
      <c r="E13" s="4">
        <v>3</v>
      </c>
      <c r="F13" s="4">
        <v>1</v>
      </c>
      <c r="G13" s="4" t="s">
        <v>833</v>
      </c>
      <c r="H13" s="4" t="s">
        <v>834</v>
      </c>
      <c r="I13" s="4">
        <v>1</v>
      </c>
      <c r="J13" s="4">
        <v>0</v>
      </c>
      <c r="K13" s="4">
        <v>0</v>
      </c>
      <c r="L13" s="4"/>
      <c r="M13" s="4">
        <v>0</v>
      </c>
      <c r="N13" s="4">
        <v>0</v>
      </c>
      <c r="O13" s="4"/>
      <c r="P13" s="34" t="str">
        <f>_xlfn.IFNA(VLOOKUP(L13,[2]汇总!A:C,3,0),"")</f>
        <v/>
      </c>
      <c r="Q13" s="34"/>
      <c r="R13" s="34"/>
      <c r="S13" s="4">
        <v>2</v>
      </c>
      <c r="T13" s="4">
        <v>225</v>
      </c>
      <c r="U13" s="4"/>
      <c r="V13" s="4">
        <v>2</v>
      </c>
      <c r="W13">
        <v>265</v>
      </c>
    </row>
    <row r="14" spans="1:23" hidden="1">
      <c r="A14" s="34"/>
      <c r="B14" s="4">
        <v>52007</v>
      </c>
      <c r="C14" s="4" t="s">
        <v>835</v>
      </c>
      <c r="D14" s="4">
        <v>2</v>
      </c>
      <c r="E14" s="4">
        <v>3</v>
      </c>
      <c r="F14" s="4">
        <v>1</v>
      </c>
      <c r="G14" s="4" t="s">
        <v>836</v>
      </c>
      <c r="H14" s="4" t="s">
        <v>85</v>
      </c>
      <c r="I14" s="4">
        <v>1</v>
      </c>
      <c r="J14" s="4">
        <v>0</v>
      </c>
      <c r="K14" s="4">
        <v>0</v>
      </c>
      <c r="L14" s="4"/>
      <c r="M14" s="4">
        <v>0</v>
      </c>
      <c r="N14" s="4">
        <v>0</v>
      </c>
      <c r="O14" s="4"/>
      <c r="P14" s="34" t="str">
        <f>_xlfn.IFNA(VLOOKUP(L14,[2]汇总!A:C,3,0),"")</f>
        <v/>
      </c>
      <c r="Q14" s="34"/>
      <c r="R14" s="34"/>
      <c r="S14" s="4">
        <v>2</v>
      </c>
      <c r="T14" s="4">
        <v>229</v>
      </c>
      <c r="U14" s="4"/>
      <c r="V14" s="4">
        <v>2</v>
      </c>
      <c r="W14">
        <v>270</v>
      </c>
    </row>
    <row r="15" spans="1:23" hidden="1">
      <c r="A15" s="34"/>
      <c r="B15" s="4">
        <v>52008</v>
      </c>
      <c r="C15" s="4" t="s">
        <v>837</v>
      </c>
      <c r="D15" s="4">
        <v>2</v>
      </c>
      <c r="E15" s="4">
        <v>3</v>
      </c>
      <c r="F15" s="4">
        <v>1</v>
      </c>
      <c r="G15" s="4" t="s">
        <v>838</v>
      </c>
      <c r="H15" s="4" t="s">
        <v>839</v>
      </c>
      <c r="I15" s="4">
        <v>1</v>
      </c>
      <c r="J15" s="4">
        <v>0</v>
      </c>
      <c r="K15" s="4">
        <v>0</v>
      </c>
      <c r="L15" s="4"/>
      <c r="M15" s="4">
        <v>0</v>
      </c>
      <c r="N15" s="4">
        <v>0</v>
      </c>
      <c r="O15" s="4"/>
      <c r="P15" s="34" t="str">
        <f>_xlfn.IFNA(VLOOKUP(L15,[2]汇总!A:C,3,0),"")</f>
        <v/>
      </c>
      <c r="Q15" s="34"/>
      <c r="R15" s="34"/>
      <c r="S15" s="4">
        <v>2</v>
      </c>
      <c r="T15" s="4">
        <v>236</v>
      </c>
      <c r="U15" s="4"/>
      <c r="V15" s="4">
        <v>2</v>
      </c>
      <c r="W15">
        <v>278</v>
      </c>
    </row>
    <row r="16" spans="1:23" hidden="1">
      <c r="A16" s="34"/>
      <c r="B16" s="4">
        <v>52009</v>
      </c>
      <c r="C16" s="4" t="s">
        <v>840</v>
      </c>
      <c r="D16" s="4">
        <v>2</v>
      </c>
      <c r="E16" s="4">
        <v>3</v>
      </c>
      <c r="F16" s="4">
        <v>1</v>
      </c>
      <c r="G16" s="4" t="s">
        <v>841</v>
      </c>
      <c r="H16" s="4" t="s">
        <v>842</v>
      </c>
      <c r="I16" s="4">
        <v>1</v>
      </c>
      <c r="J16" s="4">
        <v>1</v>
      </c>
      <c r="K16" s="4">
        <v>1</v>
      </c>
      <c r="L16" s="4"/>
      <c r="M16" s="4">
        <v>0</v>
      </c>
      <c r="N16" s="4">
        <v>0</v>
      </c>
      <c r="O16" s="4"/>
      <c r="P16" s="34" t="str">
        <f>_xlfn.IFNA(VLOOKUP(L16,[2]汇总!A:C,3,0),"")</f>
        <v/>
      </c>
      <c r="Q16" s="34"/>
      <c r="R16" s="34"/>
      <c r="S16" s="4">
        <v>2</v>
      </c>
      <c r="T16" s="4">
        <v>249</v>
      </c>
      <c r="U16" s="4"/>
      <c r="V16" s="4">
        <v>2</v>
      </c>
      <c r="W16">
        <v>294</v>
      </c>
    </row>
    <row r="17" spans="1:23" hidden="1">
      <c r="A17" s="34"/>
      <c r="B17" s="4">
        <v>52010</v>
      </c>
      <c r="C17" s="4" t="s">
        <v>843</v>
      </c>
      <c r="D17" s="4">
        <v>2</v>
      </c>
      <c r="E17" s="4">
        <v>3</v>
      </c>
      <c r="F17" s="4">
        <v>1</v>
      </c>
      <c r="G17" s="4" t="s">
        <v>834</v>
      </c>
      <c r="H17" s="4" t="s">
        <v>844</v>
      </c>
      <c r="I17" s="4">
        <v>1</v>
      </c>
      <c r="J17" s="4">
        <v>1</v>
      </c>
      <c r="K17" s="4">
        <v>1</v>
      </c>
      <c r="L17" s="4"/>
      <c r="M17" s="4">
        <v>0</v>
      </c>
      <c r="N17" s="4">
        <v>0</v>
      </c>
      <c r="O17" s="4"/>
      <c r="P17" s="34" t="str">
        <f>_xlfn.IFNA(VLOOKUP(L17,[2]汇总!A:C,3,0),"")</f>
        <v/>
      </c>
      <c r="Q17" s="34"/>
      <c r="R17" s="34"/>
      <c r="S17" s="4">
        <v>2</v>
      </c>
      <c r="T17" s="4">
        <v>265</v>
      </c>
      <c r="U17" s="4"/>
      <c r="V17" s="4">
        <v>2</v>
      </c>
      <c r="W17">
        <v>312</v>
      </c>
    </row>
    <row r="18" spans="1:23" hidden="1">
      <c r="A18" s="34"/>
      <c r="B18" s="4">
        <v>52011</v>
      </c>
      <c r="C18" s="4" t="s">
        <v>845</v>
      </c>
      <c r="D18" s="4">
        <v>2</v>
      </c>
      <c r="E18" s="4">
        <v>3</v>
      </c>
      <c r="F18" s="4">
        <v>1</v>
      </c>
      <c r="G18" s="4" t="s">
        <v>846</v>
      </c>
      <c r="H18" s="4" t="s">
        <v>847</v>
      </c>
      <c r="I18" s="4">
        <v>1</v>
      </c>
      <c r="J18" s="4">
        <v>1</v>
      </c>
      <c r="K18" s="4">
        <v>1</v>
      </c>
      <c r="L18" s="4"/>
      <c r="M18" s="4">
        <v>0</v>
      </c>
      <c r="N18" s="4">
        <v>0</v>
      </c>
      <c r="O18" s="4"/>
      <c r="P18" s="34" t="str">
        <f>_xlfn.IFNA(VLOOKUP(L18,[2]汇总!A:C,3,0),"")</f>
        <v/>
      </c>
      <c r="Q18" s="34"/>
      <c r="R18" s="34"/>
      <c r="S18" s="4">
        <v>2</v>
      </c>
      <c r="T18" s="4">
        <v>281</v>
      </c>
      <c r="U18" s="4"/>
      <c r="V18" s="4">
        <v>2</v>
      </c>
      <c r="W18">
        <v>331</v>
      </c>
    </row>
    <row r="19" spans="1:23" hidden="1">
      <c r="A19" s="34"/>
      <c r="B19" s="4">
        <v>52012</v>
      </c>
      <c r="C19" s="4" t="s">
        <v>848</v>
      </c>
      <c r="D19" s="4">
        <v>2</v>
      </c>
      <c r="E19" s="4">
        <v>3</v>
      </c>
      <c r="F19" s="4">
        <v>1</v>
      </c>
      <c r="G19" s="4" t="s">
        <v>849</v>
      </c>
      <c r="H19" s="4" t="s">
        <v>850</v>
      </c>
      <c r="I19" s="4">
        <v>2</v>
      </c>
      <c r="J19" s="4">
        <v>1</v>
      </c>
      <c r="K19" s="4">
        <v>1</v>
      </c>
      <c r="L19" s="4"/>
      <c r="M19" s="4">
        <v>0</v>
      </c>
      <c r="N19" s="4">
        <v>0</v>
      </c>
      <c r="O19" s="4"/>
      <c r="P19" s="34" t="str">
        <f>_xlfn.IFNA(VLOOKUP(L19,[2]汇总!A:C,3,0),"")</f>
        <v/>
      </c>
      <c r="Q19" s="34"/>
      <c r="R19" s="34"/>
      <c r="S19" s="4">
        <v>2</v>
      </c>
      <c r="T19" s="4">
        <v>289</v>
      </c>
      <c r="U19" s="4"/>
      <c r="V19" s="4">
        <v>2</v>
      </c>
      <c r="W19">
        <v>340</v>
      </c>
    </row>
    <row r="20" spans="1:23" hidden="1">
      <c r="A20" s="34"/>
      <c r="B20" s="4">
        <v>52013</v>
      </c>
      <c r="C20" s="4" t="s">
        <v>851</v>
      </c>
      <c r="D20" s="4">
        <v>2</v>
      </c>
      <c r="E20" s="4">
        <v>3</v>
      </c>
      <c r="F20" s="4">
        <v>1</v>
      </c>
      <c r="G20" s="4" t="s">
        <v>852</v>
      </c>
      <c r="H20" s="4" t="s">
        <v>853</v>
      </c>
      <c r="I20" s="4">
        <v>2</v>
      </c>
      <c r="J20" s="4">
        <v>1</v>
      </c>
      <c r="K20" s="4">
        <v>1</v>
      </c>
      <c r="L20" s="4"/>
      <c r="M20" s="4">
        <v>0</v>
      </c>
      <c r="N20" s="4">
        <v>0</v>
      </c>
      <c r="O20" s="4"/>
      <c r="P20" s="34" t="str">
        <f>_xlfn.IFNA(VLOOKUP(L20,[2]汇总!A:C,3,0),"")</f>
        <v/>
      </c>
      <c r="Q20" s="34"/>
      <c r="R20" s="34"/>
      <c r="S20" s="4">
        <v>2</v>
      </c>
      <c r="T20" s="4">
        <v>304</v>
      </c>
      <c r="U20" s="4"/>
      <c r="V20" s="4">
        <v>2</v>
      </c>
      <c r="W20">
        <v>358</v>
      </c>
    </row>
    <row r="21" spans="1:23" hidden="1">
      <c r="A21" s="34"/>
      <c r="B21" s="4">
        <v>52014</v>
      </c>
      <c r="C21" s="4" t="s">
        <v>854</v>
      </c>
      <c r="D21" s="4">
        <v>2</v>
      </c>
      <c r="E21" s="4">
        <v>3</v>
      </c>
      <c r="F21" s="4">
        <v>1</v>
      </c>
      <c r="G21" s="4" t="s">
        <v>855</v>
      </c>
      <c r="H21" s="4" t="s">
        <v>856</v>
      </c>
      <c r="I21" s="4">
        <v>1</v>
      </c>
      <c r="J21" s="4">
        <v>0</v>
      </c>
      <c r="K21" s="4">
        <v>0</v>
      </c>
      <c r="L21" s="4"/>
      <c r="M21" s="4">
        <v>50</v>
      </c>
      <c r="N21" s="4">
        <v>0</v>
      </c>
      <c r="O21" s="4"/>
      <c r="P21" s="34" t="str">
        <f>_xlfn.IFNA(VLOOKUP(L21,[2]汇总!A:C,3,0),"")</f>
        <v/>
      </c>
      <c r="Q21" s="34"/>
      <c r="R21" s="34"/>
      <c r="S21" s="4">
        <v>2</v>
      </c>
      <c r="T21" s="4">
        <v>335</v>
      </c>
      <c r="U21" s="4"/>
      <c r="V21" s="4">
        <v>2</v>
      </c>
      <c r="W21">
        <v>395</v>
      </c>
    </row>
    <row r="22" spans="1:23" hidden="1">
      <c r="A22" s="34"/>
      <c r="B22" s="4">
        <v>52015</v>
      </c>
      <c r="C22" s="4" t="s">
        <v>857</v>
      </c>
      <c r="D22" s="4">
        <v>2</v>
      </c>
      <c r="E22" s="4">
        <v>3</v>
      </c>
      <c r="F22" s="4">
        <v>1</v>
      </c>
      <c r="G22" s="4" t="s">
        <v>858</v>
      </c>
      <c r="H22" s="4" t="s">
        <v>859</v>
      </c>
      <c r="I22" s="4">
        <v>1</v>
      </c>
      <c r="J22" s="4">
        <v>0</v>
      </c>
      <c r="K22" s="4">
        <v>0</v>
      </c>
      <c r="L22" s="4"/>
      <c r="M22" s="4">
        <v>60</v>
      </c>
      <c r="N22" s="4">
        <v>0</v>
      </c>
      <c r="O22" s="4"/>
      <c r="P22" s="34" t="str">
        <f>_xlfn.IFNA(VLOOKUP(L22,[2]汇总!A:C,3,0),"")</f>
        <v/>
      </c>
      <c r="Q22" s="34"/>
      <c r="R22" s="34"/>
      <c r="S22" s="4">
        <v>2</v>
      </c>
      <c r="T22" s="4">
        <v>343</v>
      </c>
      <c r="U22" s="4"/>
      <c r="V22" s="4">
        <v>2</v>
      </c>
      <c r="W22">
        <v>404</v>
      </c>
    </row>
    <row r="23" spans="1:23" hidden="1">
      <c r="A23" s="34"/>
      <c r="B23" s="4">
        <v>52016</v>
      </c>
      <c r="C23" s="4" t="s">
        <v>860</v>
      </c>
      <c r="D23" s="4">
        <v>2</v>
      </c>
      <c r="E23" s="4">
        <v>3</v>
      </c>
      <c r="F23" s="4">
        <v>1</v>
      </c>
      <c r="G23" s="4" t="s">
        <v>861</v>
      </c>
      <c r="H23" s="4" t="s">
        <v>862</v>
      </c>
      <c r="I23" s="4">
        <v>1</v>
      </c>
      <c r="J23" s="4">
        <v>0</v>
      </c>
      <c r="K23" s="4">
        <v>0</v>
      </c>
      <c r="L23" s="4"/>
      <c r="M23" s="4">
        <v>70</v>
      </c>
      <c r="N23" s="4">
        <v>0</v>
      </c>
      <c r="O23" s="4"/>
      <c r="P23" s="34" t="str">
        <f>_xlfn.IFNA(VLOOKUP(L23,[2]汇总!A:C,3,0),"")</f>
        <v/>
      </c>
      <c r="Q23" s="34"/>
      <c r="R23" s="34"/>
      <c r="S23" s="4">
        <v>2</v>
      </c>
      <c r="T23" s="4">
        <v>351</v>
      </c>
      <c r="U23" s="4"/>
      <c r="V23" s="4">
        <v>2</v>
      </c>
      <c r="W23">
        <v>413</v>
      </c>
    </row>
    <row r="24" spans="1:23" hidden="1">
      <c r="A24" s="34"/>
      <c r="B24" s="4">
        <v>52017</v>
      </c>
      <c r="C24" s="4" t="s">
        <v>863</v>
      </c>
      <c r="D24" s="4">
        <v>2</v>
      </c>
      <c r="E24" s="4">
        <v>3</v>
      </c>
      <c r="F24" s="4">
        <v>1</v>
      </c>
      <c r="G24" s="4" t="s">
        <v>853</v>
      </c>
      <c r="H24" s="4" t="s">
        <v>864</v>
      </c>
      <c r="I24" s="4">
        <v>1</v>
      </c>
      <c r="J24" s="4">
        <v>0</v>
      </c>
      <c r="K24" s="4">
        <v>0</v>
      </c>
      <c r="L24" s="4"/>
      <c r="M24" s="4">
        <v>80</v>
      </c>
      <c r="N24" s="4">
        <v>0</v>
      </c>
      <c r="O24" s="4"/>
      <c r="P24" s="34" t="str">
        <f>_xlfn.IFNA(VLOOKUP(L24,[2]汇总!A:C,3,0),"")</f>
        <v/>
      </c>
      <c r="Q24" s="34"/>
      <c r="R24" s="34"/>
      <c r="S24" s="4">
        <v>2</v>
      </c>
      <c r="T24" s="4">
        <v>358</v>
      </c>
      <c r="U24" s="4"/>
      <c r="V24" s="4">
        <v>2</v>
      </c>
      <c r="W24">
        <v>422</v>
      </c>
    </row>
    <row r="25" spans="1:23" hidden="1">
      <c r="A25" s="34"/>
      <c r="B25" s="4">
        <v>52018</v>
      </c>
      <c r="C25" s="4" t="s">
        <v>865</v>
      </c>
      <c r="D25" s="4">
        <v>2</v>
      </c>
      <c r="E25" s="4">
        <v>3</v>
      </c>
      <c r="F25" s="4">
        <v>1</v>
      </c>
      <c r="G25" s="4" t="s">
        <v>858</v>
      </c>
      <c r="H25" s="4" t="s">
        <v>859</v>
      </c>
      <c r="I25" s="4">
        <v>1</v>
      </c>
      <c r="J25" s="4">
        <v>0</v>
      </c>
      <c r="K25" s="4">
        <v>0</v>
      </c>
      <c r="L25" s="4">
        <v>210001</v>
      </c>
      <c r="M25" s="4">
        <v>0</v>
      </c>
      <c r="N25" s="4">
        <v>0</v>
      </c>
      <c r="O25" s="4">
        <v>300</v>
      </c>
      <c r="P25" s="34" t="str">
        <f>_xlfn.IFNA(VLOOKUP(L25,[2]汇总!A:C,3,0),"")</f>
        <v>造成伤害时，额外增加100点伤害。</v>
      </c>
      <c r="Q25" s="34"/>
      <c r="R25" s="34"/>
      <c r="S25" s="4">
        <v>2</v>
      </c>
      <c r="T25" s="4">
        <v>343</v>
      </c>
      <c r="U25" s="4"/>
      <c r="V25" s="4">
        <v>2</v>
      </c>
      <c r="W25">
        <v>404</v>
      </c>
    </row>
    <row r="26" spans="1:23" hidden="1">
      <c r="A26" s="34"/>
      <c r="B26" s="4">
        <v>52019</v>
      </c>
      <c r="C26" s="4" t="s">
        <v>866</v>
      </c>
      <c r="D26" s="4">
        <v>2</v>
      </c>
      <c r="E26" s="4">
        <v>3</v>
      </c>
      <c r="F26" s="4">
        <v>1</v>
      </c>
      <c r="G26" s="4" t="s">
        <v>861</v>
      </c>
      <c r="H26" s="4" t="s">
        <v>862</v>
      </c>
      <c r="I26" s="4">
        <v>1</v>
      </c>
      <c r="J26" s="4">
        <v>0</v>
      </c>
      <c r="K26" s="4">
        <v>0</v>
      </c>
      <c r="L26" s="4">
        <v>210002</v>
      </c>
      <c r="M26" s="4">
        <v>0</v>
      </c>
      <c r="N26" s="4">
        <v>0</v>
      </c>
      <c r="O26" s="4">
        <v>300</v>
      </c>
      <c r="P26" s="34" t="str">
        <f>_xlfn.IFNA(VLOOKUP(L26,[2]汇总!A:C,3,0),"")</f>
        <v>进入战斗后，每1秒回复20生命。</v>
      </c>
      <c r="Q26" s="34"/>
      <c r="R26" s="34"/>
      <c r="S26" s="4">
        <v>2</v>
      </c>
      <c r="T26" s="4">
        <v>351</v>
      </c>
      <c r="U26" s="4"/>
      <c r="V26" s="4">
        <v>2</v>
      </c>
      <c r="W26">
        <v>413</v>
      </c>
    </row>
    <row r="27" spans="1:23" hidden="1">
      <c r="A27" s="34"/>
      <c r="B27" s="4">
        <v>52020</v>
      </c>
      <c r="C27" s="4" t="s">
        <v>867</v>
      </c>
      <c r="D27" s="4">
        <v>2</v>
      </c>
      <c r="E27" s="4">
        <v>3</v>
      </c>
      <c r="F27" s="4">
        <v>1</v>
      </c>
      <c r="G27" s="4" t="s">
        <v>853</v>
      </c>
      <c r="H27" s="4" t="s">
        <v>864</v>
      </c>
      <c r="I27" s="4">
        <v>1</v>
      </c>
      <c r="J27" s="4">
        <v>0</v>
      </c>
      <c r="K27" s="4">
        <v>0</v>
      </c>
      <c r="L27" s="4">
        <v>210003</v>
      </c>
      <c r="M27" s="4">
        <v>0</v>
      </c>
      <c r="N27" s="4">
        <v>0</v>
      </c>
      <c r="O27" s="4">
        <v>300</v>
      </c>
      <c r="P27" s="34" t="str">
        <f>_xlfn.IFNA(VLOOKUP(L27,[2]汇总!A:C,3,0),"")</f>
        <v>造成伤害时，将伤害的2%转化为自身生命。</v>
      </c>
      <c r="Q27" s="34"/>
      <c r="R27" s="34"/>
      <c r="S27" s="4">
        <v>2</v>
      </c>
      <c r="T27" s="4">
        <v>358</v>
      </c>
      <c r="U27" s="4"/>
      <c r="V27" s="4">
        <v>2</v>
      </c>
      <c r="W27">
        <v>422</v>
      </c>
    </row>
    <row r="28" spans="1:23" hidden="1">
      <c r="A28" s="34"/>
      <c r="B28" s="4">
        <v>52021</v>
      </c>
      <c r="C28" s="4" t="s">
        <v>868</v>
      </c>
      <c r="D28" s="4">
        <v>2</v>
      </c>
      <c r="E28" s="4">
        <v>2</v>
      </c>
      <c r="F28" s="4">
        <v>1</v>
      </c>
      <c r="G28" s="4" t="s">
        <v>818</v>
      </c>
      <c r="H28" s="4" t="s">
        <v>819</v>
      </c>
      <c r="I28" s="4">
        <v>1</v>
      </c>
      <c r="J28" s="4">
        <v>0</v>
      </c>
      <c r="K28" s="4">
        <v>0</v>
      </c>
      <c r="L28" s="4"/>
      <c r="M28" s="4">
        <v>0</v>
      </c>
      <c r="N28" s="4">
        <v>0</v>
      </c>
      <c r="O28" s="4"/>
      <c r="P28" s="34" t="str">
        <f>_xlfn.IFNA(VLOOKUP(L28,[2]汇总!A:C,3,0),"")</f>
        <v/>
      </c>
      <c r="Q28" s="34"/>
      <c r="R28" s="34"/>
      <c r="S28" s="4">
        <v>2</v>
      </c>
      <c r="T28" s="4">
        <v>204</v>
      </c>
      <c r="U28" s="4"/>
      <c r="V28" s="4">
        <v>2</v>
      </c>
      <c r="W28">
        <v>240</v>
      </c>
    </row>
    <row r="29" spans="1:23" hidden="1">
      <c r="A29" s="34"/>
      <c r="B29" s="4">
        <v>52022</v>
      </c>
      <c r="C29" s="4" t="s">
        <v>869</v>
      </c>
      <c r="D29" s="4">
        <v>2</v>
      </c>
      <c r="E29" s="4">
        <v>2</v>
      </c>
      <c r="F29" s="4">
        <v>1</v>
      </c>
      <c r="G29" s="4" t="s">
        <v>821</v>
      </c>
      <c r="H29" s="4" t="s">
        <v>822</v>
      </c>
      <c r="I29" s="4">
        <v>1</v>
      </c>
      <c r="J29" s="4">
        <v>0</v>
      </c>
      <c r="K29" s="4">
        <v>0</v>
      </c>
      <c r="L29" s="4"/>
      <c r="M29" s="4">
        <v>0</v>
      </c>
      <c r="N29" s="4">
        <v>0</v>
      </c>
      <c r="O29" s="4"/>
      <c r="P29" s="34" t="str">
        <f>_xlfn.IFNA(VLOOKUP(L29,[2]汇总!A:C,3,0),"")</f>
        <v/>
      </c>
      <c r="Q29" s="34"/>
      <c r="R29" s="34"/>
      <c r="S29" s="4">
        <v>2</v>
      </c>
      <c r="T29" s="4">
        <v>208</v>
      </c>
      <c r="U29" s="4"/>
      <c r="V29" s="4">
        <v>2</v>
      </c>
      <c r="W29">
        <v>245</v>
      </c>
    </row>
    <row r="30" spans="1:23" hidden="1">
      <c r="A30" s="34"/>
      <c r="B30" s="4">
        <v>52023</v>
      </c>
      <c r="C30" s="4" t="s">
        <v>870</v>
      </c>
      <c r="D30" s="4">
        <v>2</v>
      </c>
      <c r="E30" s="4">
        <v>2</v>
      </c>
      <c r="F30" s="4">
        <v>1</v>
      </c>
      <c r="G30" s="4" t="s">
        <v>824</v>
      </c>
      <c r="H30" s="4" t="s">
        <v>825</v>
      </c>
      <c r="I30" s="4">
        <v>1</v>
      </c>
      <c r="J30" s="4">
        <v>0</v>
      </c>
      <c r="K30" s="4">
        <v>0</v>
      </c>
      <c r="L30" s="4"/>
      <c r="M30" s="4">
        <v>0</v>
      </c>
      <c r="N30" s="4">
        <v>0</v>
      </c>
      <c r="O30" s="4"/>
      <c r="P30" s="34" t="str">
        <f>_xlfn.IFNA(VLOOKUP(L30,[2]汇总!A:C,3,0),"")</f>
        <v/>
      </c>
      <c r="Q30" s="34"/>
      <c r="R30" s="34"/>
      <c r="S30" s="4">
        <v>2</v>
      </c>
      <c r="T30" s="4">
        <v>212</v>
      </c>
      <c r="U30" s="4"/>
      <c r="V30" s="4">
        <v>2</v>
      </c>
      <c r="W30">
        <v>250</v>
      </c>
    </row>
    <row r="31" spans="1:23" hidden="1">
      <c r="A31" s="34"/>
      <c r="B31" s="4">
        <v>52024</v>
      </c>
      <c r="C31" s="4" t="s">
        <v>871</v>
      </c>
      <c r="D31" s="4">
        <v>2</v>
      </c>
      <c r="E31" s="4">
        <v>2</v>
      </c>
      <c r="F31" s="4">
        <v>1</v>
      </c>
      <c r="G31" s="4" t="s">
        <v>827</v>
      </c>
      <c r="H31" s="4" t="s">
        <v>828</v>
      </c>
      <c r="I31" s="4">
        <v>1</v>
      </c>
      <c r="J31" s="4">
        <v>0</v>
      </c>
      <c r="K31" s="4">
        <v>0</v>
      </c>
      <c r="L31" s="4"/>
      <c r="M31" s="4">
        <v>0</v>
      </c>
      <c r="N31" s="4">
        <v>0</v>
      </c>
      <c r="O31" s="4"/>
      <c r="P31" s="34" t="str">
        <f>_xlfn.IFNA(VLOOKUP(L31,[2]汇总!A:C,3,0),"")</f>
        <v/>
      </c>
      <c r="Q31" s="34"/>
      <c r="R31" s="34"/>
      <c r="S31" s="4">
        <v>2</v>
      </c>
      <c r="T31" s="4">
        <v>216</v>
      </c>
      <c r="U31" s="4"/>
      <c r="V31" s="4">
        <v>2</v>
      </c>
      <c r="W31">
        <v>255</v>
      </c>
    </row>
    <row r="32" spans="1:23" hidden="1">
      <c r="A32" s="34"/>
      <c r="B32" s="4">
        <v>52025</v>
      </c>
      <c r="C32" s="4" t="s">
        <v>872</v>
      </c>
      <c r="D32" s="4">
        <v>2</v>
      </c>
      <c r="E32" s="4">
        <v>2</v>
      </c>
      <c r="F32" s="4">
        <v>1</v>
      </c>
      <c r="G32" s="4" t="s">
        <v>830</v>
      </c>
      <c r="H32" s="4" t="s">
        <v>831</v>
      </c>
      <c r="I32" s="4">
        <v>1</v>
      </c>
      <c r="J32" s="4">
        <v>0</v>
      </c>
      <c r="K32" s="4">
        <v>0</v>
      </c>
      <c r="L32" s="4"/>
      <c r="M32" s="4">
        <v>0</v>
      </c>
      <c r="N32" s="4">
        <v>0</v>
      </c>
      <c r="O32" s="4"/>
      <c r="P32" s="34" t="str">
        <f>_xlfn.IFNA(VLOOKUP(L32,[2]汇总!A:C,3,0),"")</f>
        <v/>
      </c>
      <c r="Q32" s="34"/>
      <c r="R32" s="34"/>
      <c r="S32" s="4">
        <v>2</v>
      </c>
      <c r="T32" s="4">
        <v>221</v>
      </c>
      <c r="U32" s="4"/>
      <c r="V32" s="4">
        <v>2</v>
      </c>
      <c r="W32">
        <v>260</v>
      </c>
    </row>
    <row r="33" spans="1:23" hidden="1">
      <c r="A33" s="34"/>
      <c r="B33" s="4">
        <v>52026</v>
      </c>
      <c r="C33" s="4" t="s">
        <v>873</v>
      </c>
      <c r="D33" s="4">
        <v>2</v>
      </c>
      <c r="E33" s="4">
        <v>2</v>
      </c>
      <c r="F33" s="4">
        <v>1</v>
      </c>
      <c r="G33" s="4" t="s">
        <v>833</v>
      </c>
      <c r="H33" s="4" t="s">
        <v>834</v>
      </c>
      <c r="I33" s="4">
        <v>1</v>
      </c>
      <c r="J33" s="4">
        <v>0</v>
      </c>
      <c r="K33" s="4">
        <v>0</v>
      </c>
      <c r="L33" s="4"/>
      <c r="M33" s="4">
        <v>0</v>
      </c>
      <c r="N33" s="4">
        <v>0</v>
      </c>
      <c r="O33" s="4"/>
      <c r="P33" s="34" t="str">
        <f>_xlfn.IFNA(VLOOKUP(L33,[2]汇总!A:C,3,0),"")</f>
        <v/>
      </c>
      <c r="Q33" s="34"/>
      <c r="R33" s="34"/>
      <c r="S33" s="4">
        <v>2</v>
      </c>
      <c r="T33" s="4">
        <v>225</v>
      </c>
      <c r="U33" s="4"/>
      <c r="V33" s="4">
        <v>2</v>
      </c>
      <c r="W33">
        <v>265</v>
      </c>
    </row>
    <row r="34" spans="1:23" hidden="1">
      <c r="A34" s="34"/>
      <c r="B34" s="4">
        <v>52027</v>
      </c>
      <c r="C34" s="4" t="s">
        <v>874</v>
      </c>
      <c r="D34" s="4">
        <v>2</v>
      </c>
      <c r="E34" s="4">
        <v>2</v>
      </c>
      <c r="F34" s="4">
        <v>1</v>
      </c>
      <c r="G34" s="4" t="s">
        <v>836</v>
      </c>
      <c r="H34" s="4" t="s">
        <v>85</v>
      </c>
      <c r="I34" s="4">
        <v>1</v>
      </c>
      <c r="J34" s="4">
        <v>0</v>
      </c>
      <c r="K34" s="4">
        <v>0</v>
      </c>
      <c r="L34" s="4"/>
      <c r="M34" s="4">
        <v>0</v>
      </c>
      <c r="N34" s="4">
        <v>0</v>
      </c>
      <c r="O34" s="4"/>
      <c r="P34" s="34" t="str">
        <f>_xlfn.IFNA(VLOOKUP(L34,[2]汇总!A:C,3,0),"")</f>
        <v/>
      </c>
      <c r="Q34" s="34"/>
      <c r="R34" s="34"/>
      <c r="S34" s="4">
        <v>2</v>
      </c>
      <c r="T34" s="4">
        <v>229</v>
      </c>
      <c r="U34" s="4"/>
      <c r="V34" s="4">
        <v>2</v>
      </c>
      <c r="W34">
        <v>270</v>
      </c>
    </row>
    <row r="35" spans="1:23" hidden="1">
      <c r="A35" s="34"/>
      <c r="B35" s="4">
        <v>52028</v>
      </c>
      <c r="C35" s="4" t="s">
        <v>875</v>
      </c>
      <c r="D35" s="4">
        <v>2</v>
      </c>
      <c r="E35" s="4">
        <v>2</v>
      </c>
      <c r="F35" s="4">
        <v>1</v>
      </c>
      <c r="G35" s="4" t="s">
        <v>838</v>
      </c>
      <c r="H35" s="4" t="s">
        <v>839</v>
      </c>
      <c r="I35" s="4">
        <v>1</v>
      </c>
      <c r="J35" s="4">
        <v>0</v>
      </c>
      <c r="K35" s="4">
        <v>0</v>
      </c>
      <c r="L35" s="4"/>
      <c r="M35" s="4">
        <v>0</v>
      </c>
      <c r="N35" s="4">
        <v>0</v>
      </c>
      <c r="O35" s="4"/>
      <c r="P35" s="34" t="str">
        <f>_xlfn.IFNA(VLOOKUP(L35,[2]汇总!A:C,3,0),"")</f>
        <v/>
      </c>
      <c r="Q35" s="34"/>
      <c r="R35" s="34"/>
      <c r="S35" s="4">
        <v>2</v>
      </c>
      <c r="T35" s="4">
        <v>236</v>
      </c>
      <c r="U35" s="4"/>
      <c r="V35" s="4">
        <v>2</v>
      </c>
      <c r="W35">
        <v>278</v>
      </c>
    </row>
    <row r="36" spans="1:23" hidden="1">
      <c r="A36" s="34"/>
      <c r="B36" s="4">
        <v>52029</v>
      </c>
      <c r="C36" s="4" t="s">
        <v>876</v>
      </c>
      <c r="D36" s="4">
        <v>2</v>
      </c>
      <c r="E36" s="4">
        <v>2</v>
      </c>
      <c r="F36" s="4">
        <v>1</v>
      </c>
      <c r="G36" s="4" t="s">
        <v>841</v>
      </c>
      <c r="H36" s="4" t="s">
        <v>842</v>
      </c>
      <c r="I36" s="4">
        <v>1</v>
      </c>
      <c r="J36" s="4">
        <v>1</v>
      </c>
      <c r="K36" s="4">
        <v>1</v>
      </c>
      <c r="L36" s="4"/>
      <c r="M36" s="4">
        <v>0</v>
      </c>
      <c r="N36" s="4">
        <v>0</v>
      </c>
      <c r="O36" s="4"/>
      <c r="P36" s="34" t="str">
        <f>_xlfn.IFNA(VLOOKUP(L36,[2]汇总!A:C,3,0),"")</f>
        <v/>
      </c>
      <c r="Q36" s="34"/>
      <c r="R36" s="34"/>
      <c r="S36" s="4">
        <v>2</v>
      </c>
      <c r="T36" s="4">
        <v>249</v>
      </c>
      <c r="U36" s="4"/>
      <c r="V36" s="4">
        <v>2</v>
      </c>
      <c r="W36">
        <v>294</v>
      </c>
    </row>
    <row r="37" spans="1:23" hidden="1">
      <c r="A37" s="34"/>
      <c r="B37" s="4">
        <v>52030</v>
      </c>
      <c r="C37" s="4" t="s">
        <v>877</v>
      </c>
      <c r="D37" s="4">
        <v>2</v>
      </c>
      <c r="E37" s="4">
        <v>2</v>
      </c>
      <c r="F37" s="4">
        <v>1</v>
      </c>
      <c r="G37" s="4" t="s">
        <v>834</v>
      </c>
      <c r="H37" s="4" t="s">
        <v>844</v>
      </c>
      <c r="I37" s="4">
        <v>1</v>
      </c>
      <c r="J37" s="4">
        <v>1</v>
      </c>
      <c r="K37" s="4">
        <v>1</v>
      </c>
      <c r="L37" s="4"/>
      <c r="M37" s="4">
        <v>0</v>
      </c>
      <c r="N37" s="4">
        <v>0</v>
      </c>
      <c r="O37" s="4"/>
      <c r="P37" s="34" t="str">
        <f>_xlfn.IFNA(VLOOKUP(L37,[2]汇总!A:C,3,0),"")</f>
        <v/>
      </c>
      <c r="Q37" s="34"/>
      <c r="R37" s="34"/>
      <c r="S37" s="4">
        <v>2</v>
      </c>
      <c r="T37" s="4">
        <v>265</v>
      </c>
      <c r="U37" s="4"/>
      <c r="V37" s="4">
        <v>2</v>
      </c>
      <c r="W37">
        <v>312</v>
      </c>
    </row>
    <row r="38" spans="1:23" hidden="1">
      <c r="A38" s="34"/>
      <c r="B38" s="4">
        <v>52031</v>
      </c>
      <c r="C38" s="4" t="s">
        <v>878</v>
      </c>
      <c r="D38" s="4">
        <v>2</v>
      </c>
      <c r="E38" s="4">
        <v>2</v>
      </c>
      <c r="F38" s="4">
        <v>1</v>
      </c>
      <c r="G38" s="4" t="s">
        <v>846</v>
      </c>
      <c r="H38" s="4" t="s">
        <v>847</v>
      </c>
      <c r="I38" s="4">
        <v>1</v>
      </c>
      <c r="J38" s="4">
        <v>1</v>
      </c>
      <c r="K38" s="4">
        <v>1</v>
      </c>
      <c r="L38" s="4"/>
      <c r="M38" s="4">
        <v>0</v>
      </c>
      <c r="N38" s="4">
        <v>0</v>
      </c>
      <c r="O38" s="4"/>
      <c r="P38" s="34" t="str">
        <f>_xlfn.IFNA(VLOOKUP(L38,[2]汇总!A:C,3,0),"")</f>
        <v/>
      </c>
      <c r="Q38" s="34"/>
      <c r="R38" s="34"/>
      <c r="S38" s="4">
        <v>2</v>
      </c>
      <c r="T38" s="4">
        <v>281</v>
      </c>
      <c r="U38" s="4"/>
      <c r="V38" s="4">
        <v>2</v>
      </c>
      <c r="W38">
        <v>331</v>
      </c>
    </row>
    <row r="39" spans="1:23" hidden="1">
      <c r="A39" s="34"/>
      <c r="B39" s="4">
        <v>52032</v>
      </c>
      <c r="C39" s="4" t="s">
        <v>879</v>
      </c>
      <c r="D39" s="4">
        <v>2</v>
      </c>
      <c r="E39" s="4">
        <v>2</v>
      </c>
      <c r="F39" s="4">
        <v>1</v>
      </c>
      <c r="G39" s="4" t="s">
        <v>849</v>
      </c>
      <c r="H39" s="4" t="s">
        <v>850</v>
      </c>
      <c r="I39" s="4">
        <v>2</v>
      </c>
      <c r="J39" s="4">
        <v>1</v>
      </c>
      <c r="K39" s="4">
        <v>1</v>
      </c>
      <c r="L39" s="4"/>
      <c r="M39" s="4">
        <v>0</v>
      </c>
      <c r="N39" s="4">
        <v>0</v>
      </c>
      <c r="O39" s="4"/>
      <c r="P39" s="34" t="str">
        <f>_xlfn.IFNA(VLOOKUP(L39,[2]汇总!A:C,3,0),"")</f>
        <v/>
      </c>
      <c r="Q39" s="34"/>
      <c r="R39" s="34"/>
      <c r="S39" s="4">
        <v>2</v>
      </c>
      <c r="T39" s="4">
        <v>289</v>
      </c>
      <c r="U39" s="4"/>
      <c r="V39" s="4">
        <v>2</v>
      </c>
      <c r="W39">
        <v>340</v>
      </c>
    </row>
    <row r="40" spans="1:23" hidden="1">
      <c r="A40" s="34"/>
      <c r="B40" s="4">
        <v>52033</v>
      </c>
      <c r="C40" s="4" t="s">
        <v>880</v>
      </c>
      <c r="D40" s="4">
        <v>2</v>
      </c>
      <c r="E40" s="4">
        <v>2</v>
      </c>
      <c r="F40" s="4">
        <v>1</v>
      </c>
      <c r="G40" s="4" t="s">
        <v>852</v>
      </c>
      <c r="H40" s="4" t="s">
        <v>853</v>
      </c>
      <c r="I40" s="4">
        <v>2</v>
      </c>
      <c r="J40" s="4">
        <v>1</v>
      </c>
      <c r="K40" s="4">
        <v>1</v>
      </c>
      <c r="L40" s="4"/>
      <c r="M40" s="4">
        <v>0</v>
      </c>
      <c r="N40" s="4">
        <v>0</v>
      </c>
      <c r="O40" s="4"/>
      <c r="P40" s="34" t="str">
        <f>_xlfn.IFNA(VLOOKUP(L40,[2]汇总!A:C,3,0),"")</f>
        <v/>
      </c>
      <c r="Q40" s="34"/>
      <c r="R40" s="34"/>
      <c r="S40" s="4">
        <v>2</v>
      </c>
      <c r="T40" s="4">
        <v>304</v>
      </c>
      <c r="U40" s="4"/>
      <c r="V40" s="4">
        <v>2</v>
      </c>
      <c r="W40">
        <v>358</v>
      </c>
    </row>
    <row r="41" spans="1:23" hidden="1">
      <c r="A41" s="34"/>
      <c r="B41" s="4">
        <v>52034</v>
      </c>
      <c r="C41" s="4" t="s">
        <v>881</v>
      </c>
      <c r="D41" s="4">
        <v>2</v>
      </c>
      <c r="E41" s="4">
        <v>2</v>
      </c>
      <c r="F41" s="4">
        <v>1</v>
      </c>
      <c r="G41" s="4" t="s">
        <v>855</v>
      </c>
      <c r="H41" s="4" t="s">
        <v>856</v>
      </c>
      <c r="I41" s="4">
        <v>1</v>
      </c>
      <c r="J41" s="4">
        <v>0</v>
      </c>
      <c r="K41" s="4">
        <v>0</v>
      </c>
      <c r="L41" s="4"/>
      <c r="M41" s="4">
        <v>50</v>
      </c>
      <c r="N41" s="4">
        <v>0</v>
      </c>
      <c r="O41" s="4"/>
      <c r="P41" s="34" t="str">
        <f>_xlfn.IFNA(VLOOKUP(L41,[2]汇总!A:C,3,0),"")</f>
        <v/>
      </c>
      <c r="Q41" s="34"/>
      <c r="R41" s="34"/>
      <c r="S41" s="4">
        <v>2</v>
      </c>
      <c r="T41" s="4">
        <v>335</v>
      </c>
      <c r="U41" s="4"/>
      <c r="V41" s="4">
        <v>2</v>
      </c>
      <c r="W41">
        <v>395</v>
      </c>
    </row>
    <row r="42" spans="1:23" hidden="1">
      <c r="A42" s="34"/>
      <c r="B42" s="4">
        <v>52035</v>
      </c>
      <c r="C42" s="4" t="s">
        <v>882</v>
      </c>
      <c r="D42" s="4">
        <v>2</v>
      </c>
      <c r="E42" s="4">
        <v>2</v>
      </c>
      <c r="F42" s="4">
        <v>1</v>
      </c>
      <c r="G42" s="4" t="s">
        <v>858</v>
      </c>
      <c r="H42" s="4" t="s">
        <v>859</v>
      </c>
      <c r="I42" s="4">
        <v>1</v>
      </c>
      <c r="J42" s="4">
        <v>0</v>
      </c>
      <c r="K42" s="4">
        <v>0</v>
      </c>
      <c r="L42" s="4"/>
      <c r="M42" s="4">
        <v>60</v>
      </c>
      <c r="N42" s="4">
        <v>0</v>
      </c>
      <c r="O42" s="4"/>
      <c r="P42" s="34" t="str">
        <f>_xlfn.IFNA(VLOOKUP(L42,[2]汇总!A:C,3,0),"")</f>
        <v/>
      </c>
      <c r="Q42" s="34"/>
      <c r="R42" s="34"/>
      <c r="S42" s="4">
        <v>2</v>
      </c>
      <c r="T42" s="4">
        <v>343</v>
      </c>
      <c r="U42" s="4"/>
      <c r="V42" s="4">
        <v>2</v>
      </c>
      <c r="W42">
        <v>404</v>
      </c>
    </row>
    <row r="43" spans="1:23" hidden="1">
      <c r="A43" s="34"/>
      <c r="B43" s="4">
        <v>52036</v>
      </c>
      <c r="C43" s="4" t="s">
        <v>883</v>
      </c>
      <c r="D43" s="4">
        <v>2</v>
      </c>
      <c r="E43" s="4">
        <v>2</v>
      </c>
      <c r="F43" s="4">
        <v>1</v>
      </c>
      <c r="G43" s="4" t="s">
        <v>861</v>
      </c>
      <c r="H43" s="4" t="s">
        <v>862</v>
      </c>
      <c r="I43" s="4">
        <v>1</v>
      </c>
      <c r="J43" s="4">
        <v>0</v>
      </c>
      <c r="K43" s="4">
        <v>0</v>
      </c>
      <c r="L43" s="4"/>
      <c r="M43" s="4">
        <v>70</v>
      </c>
      <c r="N43" s="4">
        <v>0</v>
      </c>
      <c r="O43" s="4"/>
      <c r="P43" s="34" t="str">
        <f>_xlfn.IFNA(VLOOKUP(L43,[2]汇总!A:C,3,0),"")</f>
        <v/>
      </c>
      <c r="Q43" s="34"/>
      <c r="R43" s="34"/>
      <c r="S43" s="4">
        <v>2</v>
      </c>
      <c r="T43" s="4">
        <v>351</v>
      </c>
      <c r="U43" s="4"/>
      <c r="V43" s="4">
        <v>2</v>
      </c>
      <c r="W43">
        <v>413</v>
      </c>
    </row>
    <row r="44" spans="1:23" hidden="1">
      <c r="A44" s="34"/>
      <c r="B44" s="4">
        <v>52037</v>
      </c>
      <c r="C44" s="4" t="s">
        <v>884</v>
      </c>
      <c r="D44" s="4">
        <v>2</v>
      </c>
      <c r="E44" s="4">
        <v>2</v>
      </c>
      <c r="F44" s="4">
        <v>1</v>
      </c>
      <c r="G44" s="4" t="s">
        <v>853</v>
      </c>
      <c r="H44" s="4" t="s">
        <v>864</v>
      </c>
      <c r="I44" s="4">
        <v>1</v>
      </c>
      <c r="J44" s="4">
        <v>0</v>
      </c>
      <c r="K44" s="4">
        <v>0</v>
      </c>
      <c r="L44" s="4"/>
      <c r="M44" s="4">
        <v>80</v>
      </c>
      <c r="N44" s="4">
        <v>0</v>
      </c>
      <c r="O44" s="4"/>
      <c r="P44" s="34" t="str">
        <f>_xlfn.IFNA(VLOOKUP(L44,[2]汇总!A:C,3,0),"")</f>
        <v/>
      </c>
      <c r="Q44" s="34"/>
      <c r="R44" s="34"/>
      <c r="S44" s="4">
        <v>2</v>
      </c>
      <c r="T44" s="4">
        <v>358</v>
      </c>
      <c r="U44" s="4"/>
      <c r="V44" s="4">
        <v>2</v>
      </c>
      <c r="W44">
        <v>422</v>
      </c>
    </row>
    <row r="45" spans="1:23" hidden="1">
      <c r="A45" s="34"/>
      <c r="B45" s="4">
        <v>52038</v>
      </c>
      <c r="C45" s="4" t="s">
        <v>885</v>
      </c>
      <c r="D45" s="4">
        <v>2</v>
      </c>
      <c r="E45" s="4">
        <v>2</v>
      </c>
      <c r="F45" s="4">
        <v>1</v>
      </c>
      <c r="G45" s="4" t="s">
        <v>858</v>
      </c>
      <c r="H45" s="4" t="s">
        <v>859</v>
      </c>
      <c r="I45" s="4">
        <v>1</v>
      </c>
      <c r="J45" s="4">
        <v>0</v>
      </c>
      <c r="K45" s="4">
        <v>0</v>
      </c>
      <c r="L45" s="4">
        <v>210001</v>
      </c>
      <c r="M45" s="4">
        <v>0</v>
      </c>
      <c r="N45" s="4">
        <v>0</v>
      </c>
      <c r="O45" s="4">
        <v>300</v>
      </c>
      <c r="P45" s="34" t="str">
        <f>_xlfn.IFNA(VLOOKUP(L45,[2]汇总!A:C,3,0),"")</f>
        <v>造成伤害时，额外增加100点伤害。</v>
      </c>
      <c r="Q45" s="34"/>
      <c r="R45" s="34"/>
      <c r="S45" s="4">
        <v>2</v>
      </c>
      <c r="T45" s="4">
        <v>343</v>
      </c>
      <c r="U45" s="4"/>
      <c r="V45" s="4">
        <v>2</v>
      </c>
      <c r="W45">
        <v>404</v>
      </c>
    </row>
    <row r="46" spans="1:23" hidden="1">
      <c r="A46" s="34"/>
      <c r="B46" s="4">
        <v>52039</v>
      </c>
      <c r="C46" s="4" t="s">
        <v>886</v>
      </c>
      <c r="D46" s="4">
        <v>2</v>
      </c>
      <c r="E46" s="4">
        <v>2</v>
      </c>
      <c r="F46" s="4">
        <v>1</v>
      </c>
      <c r="G46" s="4" t="s">
        <v>861</v>
      </c>
      <c r="H46" s="4" t="s">
        <v>862</v>
      </c>
      <c r="I46" s="4">
        <v>1</v>
      </c>
      <c r="J46" s="4">
        <v>0</v>
      </c>
      <c r="K46" s="4">
        <v>0</v>
      </c>
      <c r="L46" s="4">
        <v>210002</v>
      </c>
      <c r="M46" s="4">
        <v>0</v>
      </c>
      <c r="N46" s="4">
        <v>0</v>
      </c>
      <c r="O46" s="4">
        <v>300</v>
      </c>
      <c r="P46" s="34" t="str">
        <f>_xlfn.IFNA(VLOOKUP(L46,[2]汇总!A:C,3,0),"")</f>
        <v>进入战斗后，每1秒回复20生命。</v>
      </c>
      <c r="Q46" s="34"/>
      <c r="R46" s="34"/>
      <c r="S46" s="4">
        <v>2</v>
      </c>
      <c r="T46" s="4">
        <v>351</v>
      </c>
      <c r="U46" s="4"/>
      <c r="V46" s="4">
        <v>2</v>
      </c>
      <c r="W46">
        <v>413</v>
      </c>
    </row>
    <row r="47" spans="1:23" hidden="1">
      <c r="A47" s="34"/>
      <c r="B47" s="4">
        <v>52040</v>
      </c>
      <c r="C47" s="4" t="s">
        <v>887</v>
      </c>
      <c r="D47" s="4">
        <v>2</v>
      </c>
      <c r="E47" s="4">
        <v>2</v>
      </c>
      <c r="F47" s="4">
        <v>1</v>
      </c>
      <c r="G47" s="4" t="s">
        <v>853</v>
      </c>
      <c r="H47" s="4" t="s">
        <v>864</v>
      </c>
      <c r="I47" s="4">
        <v>1</v>
      </c>
      <c r="J47" s="4">
        <v>0</v>
      </c>
      <c r="K47" s="4">
        <v>0</v>
      </c>
      <c r="L47" s="4">
        <v>210003</v>
      </c>
      <c r="M47" s="4">
        <v>0</v>
      </c>
      <c r="N47" s="4">
        <v>0</v>
      </c>
      <c r="O47" s="4">
        <v>300</v>
      </c>
      <c r="P47" s="34" t="str">
        <f>_xlfn.IFNA(VLOOKUP(L47,[2]汇总!A:C,3,0),"")</f>
        <v>造成伤害时，将伤害的2%转化为自身生命。</v>
      </c>
      <c r="Q47" s="34"/>
      <c r="R47" s="34"/>
      <c r="S47" s="4">
        <v>2</v>
      </c>
      <c r="T47" s="4">
        <v>358</v>
      </c>
      <c r="U47" s="4"/>
      <c r="V47" s="4">
        <v>2</v>
      </c>
      <c r="W47">
        <v>422</v>
      </c>
    </row>
    <row r="48" spans="1:23" hidden="1">
      <c r="A48" s="34"/>
      <c r="B48" s="4">
        <v>52041</v>
      </c>
      <c r="C48" s="4" t="s">
        <v>868</v>
      </c>
      <c r="D48" s="4">
        <v>2</v>
      </c>
      <c r="E48" s="4">
        <v>1</v>
      </c>
      <c r="F48" s="4">
        <v>1</v>
      </c>
      <c r="G48" s="4" t="s">
        <v>818</v>
      </c>
      <c r="H48" s="4" t="s">
        <v>819</v>
      </c>
      <c r="I48" s="4">
        <v>1</v>
      </c>
      <c r="J48" s="4">
        <v>0</v>
      </c>
      <c r="K48" s="4">
        <v>0</v>
      </c>
      <c r="L48" s="4"/>
      <c r="M48" s="4">
        <v>0</v>
      </c>
      <c r="N48" s="4">
        <v>0</v>
      </c>
      <c r="O48" s="4"/>
      <c r="P48" s="34" t="str">
        <f>_xlfn.IFNA(VLOOKUP(L48,[2]汇总!A:C,3,0),"")</f>
        <v/>
      </c>
      <c r="Q48" s="34"/>
      <c r="R48" s="34"/>
      <c r="S48" s="4">
        <v>2</v>
      </c>
      <c r="T48" s="4">
        <v>204</v>
      </c>
      <c r="U48" s="4"/>
      <c r="V48" s="4">
        <v>2</v>
      </c>
      <c r="W48">
        <v>240</v>
      </c>
    </row>
    <row r="49" spans="1:23" hidden="1">
      <c r="A49" s="34"/>
      <c r="B49" s="4">
        <v>52042</v>
      </c>
      <c r="C49" s="4" t="s">
        <v>869</v>
      </c>
      <c r="D49" s="4">
        <v>2</v>
      </c>
      <c r="E49" s="4">
        <v>1</v>
      </c>
      <c r="F49" s="4">
        <v>1</v>
      </c>
      <c r="G49" s="4" t="s">
        <v>821</v>
      </c>
      <c r="H49" s="4" t="s">
        <v>822</v>
      </c>
      <c r="I49" s="4">
        <v>1</v>
      </c>
      <c r="J49" s="4">
        <v>0</v>
      </c>
      <c r="K49" s="4">
        <v>0</v>
      </c>
      <c r="L49" s="4"/>
      <c r="M49" s="4">
        <v>0</v>
      </c>
      <c r="N49" s="4">
        <v>0</v>
      </c>
      <c r="O49" s="4"/>
      <c r="P49" s="34" t="str">
        <f>_xlfn.IFNA(VLOOKUP(L49,[2]汇总!A:C,3,0),"")</f>
        <v/>
      </c>
      <c r="Q49" s="34"/>
      <c r="R49" s="34"/>
      <c r="S49" s="4">
        <v>2</v>
      </c>
      <c r="T49" s="4">
        <v>208</v>
      </c>
      <c r="U49" s="4"/>
      <c r="V49" s="4">
        <v>2</v>
      </c>
      <c r="W49">
        <v>245</v>
      </c>
    </row>
    <row r="50" spans="1:23" hidden="1">
      <c r="A50" s="34"/>
      <c r="B50" s="4">
        <v>52043</v>
      </c>
      <c r="C50" s="4" t="s">
        <v>870</v>
      </c>
      <c r="D50" s="4">
        <v>2</v>
      </c>
      <c r="E50" s="4">
        <v>1</v>
      </c>
      <c r="F50" s="4">
        <v>1</v>
      </c>
      <c r="G50" s="4" t="s">
        <v>824</v>
      </c>
      <c r="H50" s="4" t="s">
        <v>825</v>
      </c>
      <c r="I50" s="4">
        <v>1</v>
      </c>
      <c r="J50" s="4">
        <v>0</v>
      </c>
      <c r="K50" s="4">
        <v>0</v>
      </c>
      <c r="L50" s="4"/>
      <c r="M50" s="4">
        <v>0</v>
      </c>
      <c r="N50" s="4">
        <v>0</v>
      </c>
      <c r="O50" s="4"/>
      <c r="P50" s="34" t="str">
        <f>_xlfn.IFNA(VLOOKUP(L50,[2]汇总!A:C,3,0),"")</f>
        <v/>
      </c>
      <c r="Q50" s="34"/>
      <c r="R50" s="34"/>
      <c r="S50" s="4">
        <v>2</v>
      </c>
      <c r="T50" s="4">
        <v>212</v>
      </c>
      <c r="U50" s="4"/>
      <c r="V50" s="4">
        <v>2</v>
      </c>
      <c r="W50">
        <v>250</v>
      </c>
    </row>
    <row r="51" spans="1:23" hidden="1">
      <c r="A51" s="34"/>
      <c r="B51" s="4">
        <v>52044</v>
      </c>
      <c r="C51" s="4" t="s">
        <v>871</v>
      </c>
      <c r="D51" s="4">
        <v>2</v>
      </c>
      <c r="E51" s="4">
        <v>1</v>
      </c>
      <c r="F51" s="4">
        <v>1</v>
      </c>
      <c r="G51" s="4" t="s">
        <v>827</v>
      </c>
      <c r="H51" s="4" t="s">
        <v>828</v>
      </c>
      <c r="I51" s="4">
        <v>1</v>
      </c>
      <c r="J51" s="4">
        <v>0</v>
      </c>
      <c r="K51" s="4">
        <v>0</v>
      </c>
      <c r="L51" s="4"/>
      <c r="M51" s="4">
        <v>0</v>
      </c>
      <c r="N51" s="4">
        <v>0</v>
      </c>
      <c r="O51" s="4"/>
      <c r="P51" s="34" t="str">
        <f>_xlfn.IFNA(VLOOKUP(L51,[2]汇总!A:C,3,0),"")</f>
        <v/>
      </c>
      <c r="Q51" s="34"/>
      <c r="R51" s="34"/>
      <c r="S51" s="4">
        <v>2</v>
      </c>
      <c r="T51" s="4">
        <v>216</v>
      </c>
      <c r="U51" s="4"/>
      <c r="V51" s="4">
        <v>2</v>
      </c>
      <c r="W51">
        <v>255</v>
      </c>
    </row>
    <row r="52" spans="1:23" hidden="1">
      <c r="A52" s="34"/>
      <c r="B52" s="4">
        <v>52045</v>
      </c>
      <c r="C52" s="4" t="s">
        <v>872</v>
      </c>
      <c r="D52" s="4">
        <v>2</v>
      </c>
      <c r="E52" s="4">
        <v>1</v>
      </c>
      <c r="F52" s="4">
        <v>1</v>
      </c>
      <c r="G52" s="4" t="s">
        <v>830</v>
      </c>
      <c r="H52" s="4" t="s">
        <v>831</v>
      </c>
      <c r="I52" s="4">
        <v>1</v>
      </c>
      <c r="J52" s="4">
        <v>0</v>
      </c>
      <c r="K52" s="4">
        <v>0</v>
      </c>
      <c r="L52" s="4"/>
      <c r="M52" s="4">
        <v>0</v>
      </c>
      <c r="N52" s="4">
        <v>0</v>
      </c>
      <c r="O52" s="4"/>
      <c r="P52" s="34" t="str">
        <f>_xlfn.IFNA(VLOOKUP(L52,[2]汇总!A:C,3,0),"")</f>
        <v/>
      </c>
      <c r="Q52" s="34"/>
      <c r="R52" s="34"/>
      <c r="S52" s="4">
        <v>2</v>
      </c>
      <c r="T52" s="4">
        <v>221</v>
      </c>
      <c r="U52" s="4"/>
      <c r="V52" s="4">
        <v>2</v>
      </c>
      <c r="W52">
        <v>260</v>
      </c>
    </row>
    <row r="53" spans="1:23" hidden="1">
      <c r="A53" s="34"/>
      <c r="B53" s="4">
        <v>52046</v>
      </c>
      <c r="C53" s="4" t="s">
        <v>873</v>
      </c>
      <c r="D53" s="4">
        <v>2</v>
      </c>
      <c r="E53" s="4">
        <v>1</v>
      </c>
      <c r="F53" s="4">
        <v>1</v>
      </c>
      <c r="G53" s="4" t="s">
        <v>833</v>
      </c>
      <c r="H53" s="4" t="s">
        <v>834</v>
      </c>
      <c r="I53" s="4">
        <v>1</v>
      </c>
      <c r="J53" s="4">
        <v>0</v>
      </c>
      <c r="K53" s="4">
        <v>0</v>
      </c>
      <c r="L53" s="4"/>
      <c r="M53" s="4">
        <v>0</v>
      </c>
      <c r="N53" s="4">
        <v>0</v>
      </c>
      <c r="O53" s="4"/>
      <c r="P53" s="34" t="str">
        <f>_xlfn.IFNA(VLOOKUP(L53,[2]汇总!A:C,3,0),"")</f>
        <v/>
      </c>
      <c r="Q53" s="34"/>
      <c r="R53" s="34"/>
      <c r="S53" s="4">
        <v>2</v>
      </c>
      <c r="T53" s="4">
        <v>225</v>
      </c>
      <c r="U53" s="4"/>
      <c r="V53" s="4">
        <v>2</v>
      </c>
      <c r="W53">
        <v>265</v>
      </c>
    </row>
    <row r="54" spans="1:23" hidden="1">
      <c r="A54" s="34"/>
      <c r="B54" s="4">
        <v>52047</v>
      </c>
      <c r="C54" s="4" t="s">
        <v>888</v>
      </c>
      <c r="D54" s="4">
        <v>2</v>
      </c>
      <c r="E54" s="4">
        <v>1</v>
      </c>
      <c r="F54" s="4">
        <v>1</v>
      </c>
      <c r="G54" s="4" t="s">
        <v>836</v>
      </c>
      <c r="H54" s="4" t="s">
        <v>85</v>
      </c>
      <c r="I54" s="4">
        <v>1</v>
      </c>
      <c r="J54" s="4">
        <v>0</v>
      </c>
      <c r="K54" s="4">
        <v>0</v>
      </c>
      <c r="L54" s="4"/>
      <c r="M54" s="4">
        <v>0</v>
      </c>
      <c r="N54" s="4">
        <v>0</v>
      </c>
      <c r="O54" s="4"/>
      <c r="P54" s="34" t="str">
        <f>_xlfn.IFNA(VLOOKUP(L54,[2]汇总!A:C,3,0),"")</f>
        <v/>
      </c>
      <c r="Q54" s="34"/>
      <c r="R54" s="34"/>
      <c r="S54" s="4">
        <v>2</v>
      </c>
      <c r="T54" s="4">
        <v>229</v>
      </c>
      <c r="U54" s="4"/>
      <c r="V54" s="4">
        <v>2</v>
      </c>
      <c r="W54">
        <v>270</v>
      </c>
    </row>
    <row r="55" spans="1:23" hidden="1">
      <c r="A55" s="34"/>
      <c r="B55" s="4">
        <v>52048</v>
      </c>
      <c r="C55" s="4" t="s">
        <v>889</v>
      </c>
      <c r="D55" s="4">
        <v>2</v>
      </c>
      <c r="E55" s="4">
        <v>1</v>
      </c>
      <c r="F55" s="4">
        <v>1</v>
      </c>
      <c r="G55" s="4" t="s">
        <v>838</v>
      </c>
      <c r="H55" s="4" t="s">
        <v>839</v>
      </c>
      <c r="I55" s="4">
        <v>1</v>
      </c>
      <c r="J55" s="4">
        <v>0</v>
      </c>
      <c r="K55" s="4">
        <v>0</v>
      </c>
      <c r="L55" s="4"/>
      <c r="M55" s="4">
        <v>0</v>
      </c>
      <c r="N55" s="4">
        <v>0</v>
      </c>
      <c r="O55" s="4"/>
      <c r="P55" s="34" t="str">
        <f>_xlfn.IFNA(VLOOKUP(L55,[2]汇总!A:C,3,0),"")</f>
        <v/>
      </c>
      <c r="Q55" s="34"/>
      <c r="R55" s="34"/>
      <c r="S55" s="4">
        <v>2</v>
      </c>
      <c r="T55" s="4">
        <v>236</v>
      </c>
      <c r="U55" s="4"/>
      <c r="V55" s="4">
        <v>2</v>
      </c>
      <c r="W55">
        <v>278</v>
      </c>
    </row>
    <row r="56" spans="1:23" hidden="1">
      <c r="A56" s="34"/>
      <c r="B56" s="4">
        <v>52049</v>
      </c>
      <c r="C56" s="4" t="s">
        <v>890</v>
      </c>
      <c r="D56" s="4">
        <v>2</v>
      </c>
      <c r="E56" s="4">
        <v>1</v>
      </c>
      <c r="F56" s="4">
        <v>1</v>
      </c>
      <c r="G56" s="4" t="s">
        <v>841</v>
      </c>
      <c r="H56" s="4" t="s">
        <v>842</v>
      </c>
      <c r="I56" s="4">
        <v>1</v>
      </c>
      <c r="J56" s="4">
        <v>1</v>
      </c>
      <c r="K56" s="4">
        <v>1</v>
      </c>
      <c r="L56" s="4"/>
      <c r="M56" s="4">
        <v>0</v>
      </c>
      <c r="N56" s="4">
        <v>0</v>
      </c>
      <c r="O56" s="4"/>
      <c r="P56" s="34" t="str">
        <f>_xlfn.IFNA(VLOOKUP(L56,[2]汇总!A:C,3,0),"")</f>
        <v/>
      </c>
      <c r="Q56" s="34"/>
      <c r="R56" s="34"/>
      <c r="S56" s="4">
        <v>2</v>
      </c>
      <c r="T56" s="4">
        <v>249</v>
      </c>
      <c r="U56" s="4"/>
      <c r="V56" s="4">
        <v>2</v>
      </c>
      <c r="W56">
        <v>294</v>
      </c>
    </row>
    <row r="57" spans="1:23" hidden="1">
      <c r="A57" s="34"/>
      <c r="B57" s="4">
        <v>52050</v>
      </c>
      <c r="C57" s="4" t="s">
        <v>891</v>
      </c>
      <c r="D57" s="4">
        <v>2</v>
      </c>
      <c r="E57" s="4">
        <v>1</v>
      </c>
      <c r="F57" s="4">
        <v>1</v>
      </c>
      <c r="G57" s="4" t="s">
        <v>834</v>
      </c>
      <c r="H57" s="4" t="s">
        <v>844</v>
      </c>
      <c r="I57" s="4">
        <v>1</v>
      </c>
      <c r="J57" s="4">
        <v>1</v>
      </c>
      <c r="K57" s="4">
        <v>1</v>
      </c>
      <c r="L57" s="4"/>
      <c r="M57" s="4">
        <v>0</v>
      </c>
      <c r="N57" s="4">
        <v>0</v>
      </c>
      <c r="O57" s="4"/>
      <c r="P57" s="34" t="str">
        <f>_xlfn.IFNA(VLOOKUP(L57,[2]汇总!A:C,3,0),"")</f>
        <v/>
      </c>
      <c r="Q57" s="34"/>
      <c r="R57" s="34"/>
      <c r="S57" s="4">
        <v>2</v>
      </c>
      <c r="T57" s="4">
        <v>265</v>
      </c>
      <c r="U57" s="4"/>
      <c r="V57" s="4">
        <v>2</v>
      </c>
      <c r="W57">
        <v>312</v>
      </c>
    </row>
    <row r="58" spans="1:23" hidden="1">
      <c r="A58" s="34"/>
      <c r="B58" s="4">
        <v>52051</v>
      </c>
      <c r="C58" s="4" t="s">
        <v>892</v>
      </c>
      <c r="D58" s="4">
        <v>2</v>
      </c>
      <c r="E58" s="4">
        <v>1</v>
      </c>
      <c r="F58" s="4">
        <v>1</v>
      </c>
      <c r="G58" s="4" t="s">
        <v>846</v>
      </c>
      <c r="H58" s="4" t="s">
        <v>847</v>
      </c>
      <c r="I58" s="4">
        <v>1</v>
      </c>
      <c r="J58" s="4">
        <v>1</v>
      </c>
      <c r="K58" s="4">
        <v>1</v>
      </c>
      <c r="L58" s="4"/>
      <c r="M58" s="4">
        <v>0</v>
      </c>
      <c r="N58" s="4">
        <v>0</v>
      </c>
      <c r="O58" s="4"/>
      <c r="P58" s="34" t="str">
        <f>_xlfn.IFNA(VLOOKUP(L58,[2]汇总!A:C,3,0),"")</f>
        <v/>
      </c>
      <c r="Q58" s="34"/>
      <c r="R58" s="34"/>
      <c r="S58" s="4">
        <v>2</v>
      </c>
      <c r="T58" s="4">
        <v>281</v>
      </c>
      <c r="U58" s="4"/>
      <c r="V58" s="4">
        <v>2</v>
      </c>
      <c r="W58">
        <v>331</v>
      </c>
    </row>
    <row r="59" spans="1:23" hidden="1">
      <c r="A59" s="34"/>
      <c r="B59" s="4">
        <v>52052</v>
      </c>
      <c r="C59" s="4" t="s">
        <v>893</v>
      </c>
      <c r="D59" s="4">
        <v>2</v>
      </c>
      <c r="E59" s="4">
        <v>1</v>
      </c>
      <c r="F59" s="4">
        <v>1</v>
      </c>
      <c r="G59" s="4" t="s">
        <v>849</v>
      </c>
      <c r="H59" s="4" t="s">
        <v>850</v>
      </c>
      <c r="I59" s="4">
        <v>2</v>
      </c>
      <c r="J59" s="4">
        <v>1</v>
      </c>
      <c r="K59" s="4">
        <v>1</v>
      </c>
      <c r="L59" s="4"/>
      <c r="M59" s="4">
        <v>0</v>
      </c>
      <c r="N59" s="4">
        <v>0</v>
      </c>
      <c r="O59" s="4"/>
      <c r="P59" s="34" t="str">
        <f>_xlfn.IFNA(VLOOKUP(L59,[2]汇总!A:C,3,0),"")</f>
        <v/>
      </c>
      <c r="Q59" s="34"/>
      <c r="R59" s="34"/>
      <c r="S59" s="4">
        <v>2</v>
      </c>
      <c r="T59" s="4">
        <v>289</v>
      </c>
      <c r="U59" s="4"/>
      <c r="V59" s="4">
        <v>2</v>
      </c>
      <c r="W59">
        <v>340</v>
      </c>
    </row>
    <row r="60" spans="1:23" hidden="1">
      <c r="A60" s="34"/>
      <c r="B60" s="4">
        <v>52053</v>
      </c>
      <c r="C60" s="4" t="s">
        <v>894</v>
      </c>
      <c r="D60" s="4">
        <v>2</v>
      </c>
      <c r="E60" s="4">
        <v>1</v>
      </c>
      <c r="F60" s="4">
        <v>1</v>
      </c>
      <c r="G60" s="4" t="s">
        <v>852</v>
      </c>
      <c r="H60" s="4" t="s">
        <v>853</v>
      </c>
      <c r="I60" s="4">
        <v>2</v>
      </c>
      <c r="J60" s="4">
        <v>1</v>
      </c>
      <c r="K60" s="4">
        <v>1</v>
      </c>
      <c r="L60" s="4"/>
      <c r="M60" s="4">
        <v>0</v>
      </c>
      <c r="N60" s="4">
        <v>0</v>
      </c>
      <c r="O60" s="4"/>
      <c r="P60" s="34" t="str">
        <f>_xlfn.IFNA(VLOOKUP(L60,[2]汇总!A:C,3,0),"")</f>
        <v/>
      </c>
      <c r="Q60" s="34"/>
      <c r="R60" s="34"/>
      <c r="S60" s="4">
        <v>2</v>
      </c>
      <c r="T60" s="4">
        <v>304</v>
      </c>
      <c r="U60" s="4"/>
      <c r="V60" s="4">
        <v>2</v>
      </c>
      <c r="W60">
        <v>358</v>
      </c>
    </row>
    <row r="61" spans="1:23" hidden="1">
      <c r="A61" s="34"/>
      <c r="B61" s="4">
        <v>52054</v>
      </c>
      <c r="C61" s="4" t="s">
        <v>895</v>
      </c>
      <c r="D61" s="4">
        <v>2</v>
      </c>
      <c r="E61" s="4">
        <v>1</v>
      </c>
      <c r="F61" s="4">
        <v>1</v>
      </c>
      <c r="G61" s="4" t="s">
        <v>855</v>
      </c>
      <c r="H61" s="4" t="s">
        <v>856</v>
      </c>
      <c r="I61" s="4">
        <v>1</v>
      </c>
      <c r="J61" s="4">
        <v>0</v>
      </c>
      <c r="K61" s="4">
        <v>0</v>
      </c>
      <c r="L61" s="4"/>
      <c r="M61" s="4">
        <v>50</v>
      </c>
      <c r="N61" s="4">
        <v>0</v>
      </c>
      <c r="O61" s="4"/>
      <c r="P61" s="34" t="str">
        <f>_xlfn.IFNA(VLOOKUP(L61,[2]汇总!A:C,3,0),"")</f>
        <v/>
      </c>
      <c r="Q61" s="34"/>
      <c r="R61" s="34"/>
      <c r="S61" s="4">
        <v>2</v>
      </c>
      <c r="T61" s="4">
        <v>335</v>
      </c>
      <c r="U61" s="4"/>
      <c r="V61" s="4">
        <v>2</v>
      </c>
      <c r="W61">
        <v>395</v>
      </c>
    </row>
    <row r="62" spans="1:23" hidden="1">
      <c r="A62" s="34"/>
      <c r="B62" s="4">
        <v>52055</v>
      </c>
      <c r="C62" s="4" t="s">
        <v>896</v>
      </c>
      <c r="D62" s="4">
        <v>2</v>
      </c>
      <c r="E62" s="4">
        <v>1</v>
      </c>
      <c r="F62" s="4">
        <v>1</v>
      </c>
      <c r="G62" s="4" t="s">
        <v>858</v>
      </c>
      <c r="H62" s="4" t="s">
        <v>859</v>
      </c>
      <c r="I62" s="4">
        <v>1</v>
      </c>
      <c r="J62" s="4">
        <v>0</v>
      </c>
      <c r="K62" s="4">
        <v>0</v>
      </c>
      <c r="L62" s="4"/>
      <c r="M62" s="4">
        <v>60</v>
      </c>
      <c r="N62" s="4">
        <v>0</v>
      </c>
      <c r="O62" s="4"/>
      <c r="P62" s="34" t="str">
        <f>_xlfn.IFNA(VLOOKUP(L62,[2]汇总!A:C,3,0),"")</f>
        <v/>
      </c>
      <c r="Q62" s="34"/>
      <c r="R62" s="34"/>
      <c r="S62" s="4">
        <v>2</v>
      </c>
      <c r="T62" s="4">
        <v>343</v>
      </c>
      <c r="U62" s="4"/>
      <c r="V62" s="4">
        <v>2</v>
      </c>
      <c r="W62">
        <v>404</v>
      </c>
    </row>
    <row r="63" spans="1:23" hidden="1">
      <c r="A63" s="34"/>
      <c r="B63" s="4">
        <v>52056</v>
      </c>
      <c r="C63" s="4" t="s">
        <v>897</v>
      </c>
      <c r="D63" s="4">
        <v>2</v>
      </c>
      <c r="E63" s="4">
        <v>1</v>
      </c>
      <c r="F63" s="4">
        <v>1</v>
      </c>
      <c r="G63" s="4" t="s">
        <v>861</v>
      </c>
      <c r="H63" s="4" t="s">
        <v>862</v>
      </c>
      <c r="I63" s="4">
        <v>1</v>
      </c>
      <c r="J63" s="4">
        <v>0</v>
      </c>
      <c r="K63" s="4">
        <v>0</v>
      </c>
      <c r="L63" s="4"/>
      <c r="M63" s="4">
        <v>70</v>
      </c>
      <c r="N63" s="4">
        <v>0</v>
      </c>
      <c r="O63" s="4"/>
      <c r="P63" s="34" t="str">
        <f>_xlfn.IFNA(VLOOKUP(L63,[2]汇总!A:C,3,0),"")</f>
        <v/>
      </c>
      <c r="Q63" s="34"/>
      <c r="R63" s="34"/>
      <c r="S63" s="4">
        <v>2</v>
      </c>
      <c r="T63" s="4">
        <v>351</v>
      </c>
      <c r="U63" s="4"/>
      <c r="V63" s="4">
        <v>2</v>
      </c>
      <c r="W63">
        <v>413</v>
      </c>
    </row>
    <row r="64" spans="1:23" hidden="1">
      <c r="A64" s="34"/>
      <c r="B64" s="4">
        <v>52057</v>
      </c>
      <c r="C64" s="4" t="s">
        <v>898</v>
      </c>
      <c r="D64" s="4">
        <v>2</v>
      </c>
      <c r="E64" s="4">
        <v>1</v>
      </c>
      <c r="F64" s="4">
        <v>1</v>
      </c>
      <c r="G64" s="4" t="s">
        <v>853</v>
      </c>
      <c r="H64" s="4" t="s">
        <v>864</v>
      </c>
      <c r="I64" s="4">
        <v>1</v>
      </c>
      <c r="J64" s="4">
        <v>0</v>
      </c>
      <c r="K64" s="4">
        <v>0</v>
      </c>
      <c r="L64" s="4"/>
      <c r="M64" s="4">
        <v>80</v>
      </c>
      <c r="N64" s="4">
        <v>0</v>
      </c>
      <c r="O64" s="4"/>
      <c r="P64" s="34" t="str">
        <f>_xlfn.IFNA(VLOOKUP(L64,[2]汇总!A:C,3,0),"")</f>
        <v/>
      </c>
      <c r="Q64" s="34"/>
      <c r="R64" s="34"/>
      <c r="S64" s="4">
        <v>2</v>
      </c>
      <c r="T64" s="4">
        <v>358</v>
      </c>
      <c r="U64" s="4"/>
      <c r="V64" s="4">
        <v>2</v>
      </c>
      <c r="W64">
        <v>422</v>
      </c>
    </row>
    <row r="65" spans="1:23" hidden="1">
      <c r="A65" s="34"/>
      <c r="B65" s="4">
        <v>52058</v>
      </c>
      <c r="C65" s="4" t="s">
        <v>899</v>
      </c>
      <c r="D65" s="4">
        <v>2</v>
      </c>
      <c r="E65" s="4">
        <v>1</v>
      </c>
      <c r="F65" s="4">
        <v>1</v>
      </c>
      <c r="G65" s="4" t="s">
        <v>858</v>
      </c>
      <c r="H65" s="4" t="s">
        <v>859</v>
      </c>
      <c r="I65" s="4">
        <v>1</v>
      </c>
      <c r="J65" s="4">
        <v>0</v>
      </c>
      <c r="K65" s="4">
        <v>0</v>
      </c>
      <c r="L65" s="4">
        <v>210001</v>
      </c>
      <c r="M65" s="4">
        <v>0</v>
      </c>
      <c r="N65" s="4">
        <v>0</v>
      </c>
      <c r="O65" s="4">
        <v>300</v>
      </c>
      <c r="P65" s="34" t="str">
        <f>_xlfn.IFNA(VLOOKUP(L65,[2]汇总!A:C,3,0),"")</f>
        <v>造成伤害时，额外增加100点伤害。</v>
      </c>
      <c r="Q65" s="34"/>
      <c r="R65" s="34"/>
      <c r="S65" s="4">
        <v>2</v>
      </c>
      <c r="T65" s="4">
        <v>343</v>
      </c>
      <c r="U65" s="4"/>
      <c r="V65" s="4">
        <v>2</v>
      </c>
      <c r="W65">
        <v>404</v>
      </c>
    </row>
    <row r="66" spans="1:23" hidden="1">
      <c r="A66" s="34"/>
      <c r="B66" s="4">
        <v>52059</v>
      </c>
      <c r="C66" s="4" t="s">
        <v>900</v>
      </c>
      <c r="D66" s="4">
        <v>2</v>
      </c>
      <c r="E66" s="4">
        <v>1</v>
      </c>
      <c r="F66" s="4">
        <v>1</v>
      </c>
      <c r="G66" s="4" t="s">
        <v>861</v>
      </c>
      <c r="H66" s="4" t="s">
        <v>862</v>
      </c>
      <c r="I66" s="4">
        <v>1</v>
      </c>
      <c r="J66" s="4">
        <v>0</v>
      </c>
      <c r="K66" s="4">
        <v>0</v>
      </c>
      <c r="L66" s="4">
        <v>210002</v>
      </c>
      <c r="M66" s="4">
        <v>0</v>
      </c>
      <c r="N66" s="4">
        <v>0</v>
      </c>
      <c r="O66" s="4">
        <v>300</v>
      </c>
      <c r="P66" s="34" t="str">
        <f>_xlfn.IFNA(VLOOKUP(L66,[2]汇总!A:C,3,0),"")</f>
        <v>进入战斗后，每1秒回复20生命。</v>
      </c>
      <c r="Q66" s="34"/>
      <c r="R66" s="34"/>
      <c r="S66" s="4">
        <v>2</v>
      </c>
      <c r="T66" s="4">
        <v>351</v>
      </c>
      <c r="U66" s="4"/>
      <c r="V66" s="4">
        <v>2</v>
      </c>
      <c r="W66">
        <v>413</v>
      </c>
    </row>
    <row r="67" spans="1:23" hidden="1">
      <c r="A67" s="34"/>
      <c r="B67" s="4">
        <v>52060</v>
      </c>
      <c r="C67" s="4" t="s">
        <v>901</v>
      </c>
      <c r="D67" s="4">
        <v>2</v>
      </c>
      <c r="E67" s="4">
        <v>1</v>
      </c>
      <c r="F67" s="4">
        <v>1</v>
      </c>
      <c r="G67" s="4" t="s">
        <v>853</v>
      </c>
      <c r="H67" s="4" t="s">
        <v>864</v>
      </c>
      <c r="I67" s="4">
        <v>1</v>
      </c>
      <c r="J67" s="4">
        <v>0</v>
      </c>
      <c r="K67" s="4">
        <v>0</v>
      </c>
      <c r="L67" s="4">
        <v>210003</v>
      </c>
      <c r="M67" s="4">
        <v>0</v>
      </c>
      <c r="N67" s="4">
        <v>0</v>
      </c>
      <c r="O67" s="4">
        <v>300</v>
      </c>
      <c r="P67" s="34" t="str">
        <f>_xlfn.IFNA(VLOOKUP(L67,[2]汇总!A:C,3,0),"")</f>
        <v>造成伤害时，将伤害的2%转化为自身生命。</v>
      </c>
      <c r="Q67" s="34"/>
      <c r="R67" s="34"/>
      <c r="S67" s="4">
        <v>2</v>
      </c>
      <c r="T67" s="4">
        <v>358</v>
      </c>
      <c r="U67" s="4"/>
      <c r="V67" s="4">
        <v>2</v>
      </c>
      <c r="W67">
        <v>422</v>
      </c>
    </row>
    <row r="68" spans="1:23" hidden="1">
      <c r="A68" s="34"/>
      <c r="B68" s="4">
        <v>52061</v>
      </c>
      <c r="C68" s="4" t="s">
        <v>868</v>
      </c>
      <c r="D68" s="4">
        <v>2</v>
      </c>
      <c r="E68" s="4">
        <v>4</v>
      </c>
      <c r="F68" s="4">
        <v>1</v>
      </c>
      <c r="G68" s="4" t="s">
        <v>818</v>
      </c>
      <c r="H68" s="4" t="s">
        <v>819</v>
      </c>
      <c r="I68" s="4">
        <v>1</v>
      </c>
      <c r="J68" s="4">
        <v>0</v>
      </c>
      <c r="K68" s="4">
        <v>0</v>
      </c>
      <c r="L68" s="4"/>
      <c r="M68" s="4">
        <v>0</v>
      </c>
      <c r="N68" s="4">
        <v>0</v>
      </c>
      <c r="O68" s="4"/>
      <c r="P68" s="34" t="str">
        <f>_xlfn.IFNA(VLOOKUP(L68,[2]汇总!A:C,3,0),"")</f>
        <v/>
      </c>
      <c r="Q68" s="34"/>
      <c r="R68" s="34"/>
      <c r="S68" s="4">
        <v>2</v>
      </c>
      <c r="T68" s="4">
        <v>204</v>
      </c>
      <c r="U68" s="4"/>
      <c r="V68" s="4">
        <v>2</v>
      </c>
      <c r="W68">
        <v>240</v>
      </c>
    </row>
    <row r="69" spans="1:23" hidden="1">
      <c r="A69" s="34"/>
      <c r="B69" s="4">
        <v>52062</v>
      </c>
      <c r="C69" s="4" t="s">
        <v>869</v>
      </c>
      <c r="D69" s="4">
        <v>2</v>
      </c>
      <c r="E69" s="4">
        <v>4</v>
      </c>
      <c r="F69" s="4">
        <v>1</v>
      </c>
      <c r="G69" s="4" t="s">
        <v>821</v>
      </c>
      <c r="H69" s="4" t="s">
        <v>822</v>
      </c>
      <c r="I69" s="4">
        <v>1</v>
      </c>
      <c r="J69" s="4">
        <v>0</v>
      </c>
      <c r="K69" s="4">
        <v>0</v>
      </c>
      <c r="L69" s="4"/>
      <c r="M69" s="4">
        <v>0</v>
      </c>
      <c r="N69" s="4">
        <v>0</v>
      </c>
      <c r="O69" s="4"/>
      <c r="P69" s="34" t="str">
        <f>_xlfn.IFNA(VLOOKUP(L69,[2]汇总!A:C,3,0),"")</f>
        <v/>
      </c>
      <c r="Q69" s="34"/>
      <c r="R69" s="34"/>
      <c r="S69" s="4">
        <v>2</v>
      </c>
      <c r="T69" s="4">
        <v>208</v>
      </c>
      <c r="U69" s="4"/>
      <c r="V69" s="4">
        <v>2</v>
      </c>
      <c r="W69">
        <v>245</v>
      </c>
    </row>
    <row r="70" spans="1:23" hidden="1">
      <c r="A70" s="34"/>
      <c r="B70" s="4">
        <v>52063</v>
      </c>
      <c r="C70" s="4" t="s">
        <v>870</v>
      </c>
      <c r="D70" s="4">
        <v>2</v>
      </c>
      <c r="E70" s="4">
        <v>4</v>
      </c>
      <c r="F70" s="4">
        <v>1</v>
      </c>
      <c r="G70" s="4" t="s">
        <v>824</v>
      </c>
      <c r="H70" s="4" t="s">
        <v>825</v>
      </c>
      <c r="I70" s="4">
        <v>1</v>
      </c>
      <c r="J70" s="4">
        <v>0</v>
      </c>
      <c r="K70" s="4">
        <v>0</v>
      </c>
      <c r="L70" s="4"/>
      <c r="M70" s="4">
        <v>0</v>
      </c>
      <c r="N70" s="4">
        <v>0</v>
      </c>
      <c r="O70" s="4"/>
      <c r="P70" s="34" t="str">
        <f>_xlfn.IFNA(VLOOKUP(L70,[2]汇总!A:C,3,0),"")</f>
        <v/>
      </c>
      <c r="Q70" s="34"/>
      <c r="R70" s="34"/>
      <c r="S70" s="4">
        <v>2</v>
      </c>
      <c r="T70" s="4">
        <v>212</v>
      </c>
      <c r="U70" s="4"/>
      <c r="V70" s="4">
        <v>2</v>
      </c>
      <c r="W70">
        <v>250</v>
      </c>
    </row>
    <row r="71" spans="1:23" hidden="1">
      <c r="A71" s="34"/>
      <c r="B71" s="4">
        <v>52064</v>
      </c>
      <c r="C71" s="4" t="s">
        <v>871</v>
      </c>
      <c r="D71" s="4">
        <v>2</v>
      </c>
      <c r="E71" s="4">
        <v>4</v>
      </c>
      <c r="F71" s="4">
        <v>1</v>
      </c>
      <c r="G71" s="4" t="s">
        <v>827</v>
      </c>
      <c r="H71" s="4" t="s">
        <v>828</v>
      </c>
      <c r="I71" s="4">
        <v>1</v>
      </c>
      <c r="J71" s="4">
        <v>0</v>
      </c>
      <c r="K71" s="4">
        <v>0</v>
      </c>
      <c r="L71" s="4"/>
      <c r="M71" s="4">
        <v>0</v>
      </c>
      <c r="N71" s="4">
        <v>0</v>
      </c>
      <c r="O71" s="4"/>
      <c r="P71" s="34" t="str">
        <f>_xlfn.IFNA(VLOOKUP(L71,[2]汇总!A:C,3,0),"")</f>
        <v/>
      </c>
      <c r="Q71" s="34"/>
      <c r="R71" s="34"/>
      <c r="S71" s="4">
        <v>2</v>
      </c>
      <c r="T71" s="4">
        <v>216</v>
      </c>
      <c r="U71" s="4"/>
      <c r="V71" s="4">
        <v>2</v>
      </c>
      <c r="W71">
        <v>255</v>
      </c>
    </row>
    <row r="72" spans="1:23" hidden="1">
      <c r="A72" s="34"/>
      <c r="B72" s="4">
        <v>52065</v>
      </c>
      <c r="C72" s="4" t="s">
        <v>872</v>
      </c>
      <c r="D72" s="4">
        <v>2</v>
      </c>
      <c r="E72" s="4">
        <v>4</v>
      </c>
      <c r="F72" s="4">
        <v>1</v>
      </c>
      <c r="G72" s="4" t="s">
        <v>830</v>
      </c>
      <c r="H72" s="4" t="s">
        <v>831</v>
      </c>
      <c r="I72" s="4">
        <v>1</v>
      </c>
      <c r="J72" s="4">
        <v>0</v>
      </c>
      <c r="K72" s="4">
        <v>0</v>
      </c>
      <c r="L72" s="4"/>
      <c r="M72" s="4">
        <v>0</v>
      </c>
      <c r="N72" s="4">
        <v>0</v>
      </c>
      <c r="O72" s="4"/>
      <c r="P72" s="34" t="str">
        <f>_xlfn.IFNA(VLOOKUP(L72,[2]汇总!A:C,3,0),"")</f>
        <v/>
      </c>
      <c r="Q72" s="34"/>
      <c r="R72" s="34"/>
      <c r="S72" s="4">
        <v>2</v>
      </c>
      <c r="T72" s="4">
        <v>221</v>
      </c>
      <c r="U72" s="4"/>
      <c r="V72" s="4">
        <v>2</v>
      </c>
      <c r="W72">
        <v>260</v>
      </c>
    </row>
    <row r="73" spans="1:23" hidden="1">
      <c r="A73" s="34"/>
      <c r="B73" s="4">
        <v>52066</v>
      </c>
      <c r="C73" s="4" t="s">
        <v>873</v>
      </c>
      <c r="D73" s="4">
        <v>2</v>
      </c>
      <c r="E73" s="4">
        <v>4</v>
      </c>
      <c r="F73" s="4">
        <v>1</v>
      </c>
      <c r="G73" s="4" t="s">
        <v>833</v>
      </c>
      <c r="H73" s="4" t="s">
        <v>834</v>
      </c>
      <c r="I73" s="4">
        <v>1</v>
      </c>
      <c r="J73" s="4">
        <v>0</v>
      </c>
      <c r="K73" s="4">
        <v>0</v>
      </c>
      <c r="L73" s="4"/>
      <c r="M73" s="4">
        <v>0</v>
      </c>
      <c r="N73" s="4">
        <v>0</v>
      </c>
      <c r="O73" s="4"/>
      <c r="P73" s="34" t="str">
        <f>_xlfn.IFNA(VLOOKUP(L73,[2]汇总!A:C,3,0),"")</f>
        <v/>
      </c>
      <c r="Q73" s="34"/>
      <c r="R73" s="34"/>
      <c r="S73" s="4">
        <v>2</v>
      </c>
      <c r="T73" s="4">
        <v>225</v>
      </c>
      <c r="U73" s="4"/>
      <c r="V73" s="4">
        <v>2</v>
      </c>
      <c r="W73">
        <v>265</v>
      </c>
    </row>
    <row r="74" spans="1:23" hidden="1">
      <c r="A74" s="34"/>
      <c r="B74" s="4">
        <v>52067</v>
      </c>
      <c r="C74" s="4" t="s">
        <v>902</v>
      </c>
      <c r="D74" s="4">
        <v>2</v>
      </c>
      <c r="E74" s="4">
        <v>4</v>
      </c>
      <c r="F74" s="4">
        <v>1</v>
      </c>
      <c r="G74" s="4" t="s">
        <v>836</v>
      </c>
      <c r="H74" s="4" t="s">
        <v>85</v>
      </c>
      <c r="I74" s="4">
        <v>1</v>
      </c>
      <c r="J74" s="4">
        <v>0</v>
      </c>
      <c r="K74" s="4">
        <v>0</v>
      </c>
      <c r="L74" s="4"/>
      <c r="M74" s="4">
        <v>0</v>
      </c>
      <c r="N74" s="4">
        <v>0</v>
      </c>
      <c r="O74" s="4"/>
      <c r="P74" s="34" t="str">
        <f>_xlfn.IFNA(VLOOKUP(L74,[2]汇总!A:C,3,0),"")</f>
        <v/>
      </c>
      <c r="Q74" s="34"/>
      <c r="R74" s="34"/>
      <c r="S74" s="4">
        <v>2</v>
      </c>
      <c r="T74" s="4">
        <v>229</v>
      </c>
      <c r="U74" s="4"/>
      <c r="V74" s="4">
        <v>2</v>
      </c>
      <c r="W74">
        <v>270</v>
      </c>
    </row>
    <row r="75" spans="1:23" hidden="1">
      <c r="A75" s="34"/>
      <c r="B75" s="4">
        <v>52068</v>
      </c>
      <c r="C75" s="4" t="s">
        <v>903</v>
      </c>
      <c r="D75" s="4">
        <v>2</v>
      </c>
      <c r="E75" s="4">
        <v>4</v>
      </c>
      <c r="F75" s="4">
        <v>1</v>
      </c>
      <c r="G75" s="4" t="s">
        <v>838</v>
      </c>
      <c r="H75" s="4" t="s">
        <v>839</v>
      </c>
      <c r="I75" s="4">
        <v>1</v>
      </c>
      <c r="J75" s="4">
        <v>0</v>
      </c>
      <c r="K75" s="4">
        <v>0</v>
      </c>
      <c r="L75" s="4"/>
      <c r="M75" s="4">
        <v>0</v>
      </c>
      <c r="N75" s="4">
        <v>0</v>
      </c>
      <c r="O75" s="4"/>
      <c r="P75" s="34" t="str">
        <f>_xlfn.IFNA(VLOOKUP(L75,[2]汇总!A:C,3,0),"")</f>
        <v/>
      </c>
      <c r="Q75" s="34"/>
      <c r="R75" s="34"/>
      <c r="S75" s="4">
        <v>2</v>
      </c>
      <c r="T75" s="4">
        <v>236</v>
      </c>
      <c r="U75" s="4"/>
      <c r="V75" s="4">
        <v>2</v>
      </c>
      <c r="W75">
        <v>278</v>
      </c>
    </row>
    <row r="76" spans="1:23" hidden="1">
      <c r="A76" s="34"/>
      <c r="B76" s="4">
        <v>52069</v>
      </c>
      <c r="C76" s="4" t="s">
        <v>904</v>
      </c>
      <c r="D76" s="4">
        <v>2</v>
      </c>
      <c r="E76" s="4">
        <v>4</v>
      </c>
      <c r="F76" s="4">
        <v>1</v>
      </c>
      <c r="G76" s="4" t="s">
        <v>841</v>
      </c>
      <c r="H76" s="4" t="s">
        <v>842</v>
      </c>
      <c r="I76" s="4">
        <v>1</v>
      </c>
      <c r="J76" s="4">
        <v>1</v>
      </c>
      <c r="K76" s="4">
        <v>1</v>
      </c>
      <c r="L76" s="4"/>
      <c r="M76" s="4">
        <v>0</v>
      </c>
      <c r="N76" s="4">
        <v>0</v>
      </c>
      <c r="O76" s="4"/>
      <c r="P76" s="34" t="str">
        <f>_xlfn.IFNA(VLOOKUP(L76,[2]汇总!A:C,3,0),"")</f>
        <v/>
      </c>
      <c r="Q76" s="34"/>
      <c r="R76" s="34"/>
      <c r="S76" s="4">
        <v>2</v>
      </c>
      <c r="T76" s="4">
        <v>249</v>
      </c>
      <c r="U76" s="4"/>
      <c r="V76" s="4">
        <v>2</v>
      </c>
      <c r="W76">
        <v>294</v>
      </c>
    </row>
    <row r="77" spans="1:23" hidden="1">
      <c r="A77" s="34"/>
      <c r="B77" s="4">
        <v>52070</v>
      </c>
      <c r="C77" s="4" t="s">
        <v>905</v>
      </c>
      <c r="D77" s="4">
        <v>2</v>
      </c>
      <c r="E77" s="4">
        <v>4</v>
      </c>
      <c r="F77" s="4">
        <v>1</v>
      </c>
      <c r="G77" s="4" t="s">
        <v>834</v>
      </c>
      <c r="H77" s="4" t="s">
        <v>844</v>
      </c>
      <c r="I77" s="4">
        <v>1</v>
      </c>
      <c r="J77" s="4">
        <v>1</v>
      </c>
      <c r="K77" s="4">
        <v>1</v>
      </c>
      <c r="L77" s="4"/>
      <c r="M77" s="4">
        <v>0</v>
      </c>
      <c r="N77" s="4">
        <v>0</v>
      </c>
      <c r="O77" s="4"/>
      <c r="P77" s="34" t="str">
        <f>_xlfn.IFNA(VLOOKUP(L77,[2]汇总!A:C,3,0),"")</f>
        <v/>
      </c>
      <c r="Q77" s="34"/>
      <c r="R77" s="34"/>
      <c r="S77" s="4">
        <v>2</v>
      </c>
      <c r="T77" s="4">
        <v>265</v>
      </c>
      <c r="U77" s="4"/>
      <c r="V77" s="4">
        <v>2</v>
      </c>
      <c r="W77">
        <v>312</v>
      </c>
    </row>
    <row r="78" spans="1:23" hidden="1">
      <c r="A78" s="34"/>
      <c r="B78" s="4">
        <v>52071</v>
      </c>
      <c r="C78" s="4" t="s">
        <v>906</v>
      </c>
      <c r="D78" s="4">
        <v>2</v>
      </c>
      <c r="E78" s="4">
        <v>4</v>
      </c>
      <c r="F78" s="4">
        <v>1</v>
      </c>
      <c r="G78" s="4" t="s">
        <v>846</v>
      </c>
      <c r="H78" s="4" t="s">
        <v>847</v>
      </c>
      <c r="I78" s="4">
        <v>1</v>
      </c>
      <c r="J78" s="4">
        <v>1</v>
      </c>
      <c r="K78" s="4">
        <v>1</v>
      </c>
      <c r="L78" s="4"/>
      <c r="M78" s="4">
        <v>0</v>
      </c>
      <c r="N78" s="4">
        <v>0</v>
      </c>
      <c r="O78" s="4"/>
      <c r="P78" s="34" t="str">
        <f>_xlfn.IFNA(VLOOKUP(L78,[2]汇总!A:C,3,0),"")</f>
        <v/>
      </c>
      <c r="Q78" s="34"/>
      <c r="R78" s="34"/>
      <c r="S78" s="4">
        <v>2</v>
      </c>
      <c r="T78" s="4">
        <v>281</v>
      </c>
      <c r="U78" s="4"/>
      <c r="V78" s="4">
        <v>2</v>
      </c>
      <c r="W78">
        <v>331</v>
      </c>
    </row>
    <row r="79" spans="1:23" hidden="1">
      <c r="A79" s="34"/>
      <c r="B79" s="4">
        <v>52072</v>
      </c>
      <c r="C79" s="4" t="s">
        <v>907</v>
      </c>
      <c r="D79" s="4">
        <v>2</v>
      </c>
      <c r="E79" s="4">
        <v>4</v>
      </c>
      <c r="F79" s="4">
        <v>1</v>
      </c>
      <c r="G79" s="4" t="s">
        <v>849</v>
      </c>
      <c r="H79" s="4" t="s">
        <v>850</v>
      </c>
      <c r="I79" s="4">
        <v>2</v>
      </c>
      <c r="J79" s="4">
        <v>1</v>
      </c>
      <c r="K79" s="4">
        <v>1</v>
      </c>
      <c r="L79" s="4"/>
      <c r="M79" s="4">
        <v>0</v>
      </c>
      <c r="N79" s="4">
        <v>0</v>
      </c>
      <c r="O79" s="4"/>
      <c r="P79" s="34" t="str">
        <f>_xlfn.IFNA(VLOOKUP(L79,[2]汇总!A:C,3,0),"")</f>
        <v/>
      </c>
      <c r="Q79" s="34"/>
      <c r="R79" s="34"/>
      <c r="S79" s="4">
        <v>2</v>
      </c>
      <c r="T79" s="4">
        <v>289</v>
      </c>
      <c r="U79" s="4"/>
      <c r="V79" s="4">
        <v>2</v>
      </c>
      <c r="W79">
        <v>340</v>
      </c>
    </row>
    <row r="80" spans="1:23" hidden="1">
      <c r="A80" s="34"/>
      <c r="B80" s="4">
        <v>52073</v>
      </c>
      <c r="C80" s="4" t="s">
        <v>908</v>
      </c>
      <c r="D80" s="4">
        <v>2</v>
      </c>
      <c r="E80" s="4">
        <v>4</v>
      </c>
      <c r="F80" s="4">
        <v>1</v>
      </c>
      <c r="G80" s="4" t="s">
        <v>852</v>
      </c>
      <c r="H80" s="4" t="s">
        <v>853</v>
      </c>
      <c r="I80" s="4">
        <v>2</v>
      </c>
      <c r="J80" s="4">
        <v>1</v>
      </c>
      <c r="K80" s="4">
        <v>1</v>
      </c>
      <c r="L80" s="4"/>
      <c r="M80" s="4">
        <v>0</v>
      </c>
      <c r="N80" s="4">
        <v>0</v>
      </c>
      <c r="O80" s="4"/>
      <c r="P80" s="34" t="str">
        <f>_xlfn.IFNA(VLOOKUP(L80,[2]汇总!A:C,3,0),"")</f>
        <v/>
      </c>
      <c r="Q80" s="34"/>
      <c r="R80" s="34"/>
      <c r="S80" s="4">
        <v>2</v>
      </c>
      <c r="T80" s="4">
        <v>304</v>
      </c>
      <c r="U80" s="4"/>
      <c r="V80" s="4">
        <v>2</v>
      </c>
      <c r="W80">
        <v>358</v>
      </c>
    </row>
    <row r="81" spans="1:23" hidden="1">
      <c r="A81" s="34"/>
      <c r="B81" s="4">
        <v>52074</v>
      </c>
      <c r="C81" s="4" t="s">
        <v>909</v>
      </c>
      <c r="D81" s="4">
        <v>2</v>
      </c>
      <c r="E81" s="4">
        <v>4</v>
      </c>
      <c r="F81" s="4">
        <v>1</v>
      </c>
      <c r="G81" s="4" t="s">
        <v>855</v>
      </c>
      <c r="H81" s="4" t="s">
        <v>856</v>
      </c>
      <c r="I81" s="4">
        <v>1</v>
      </c>
      <c r="J81" s="4">
        <v>0</v>
      </c>
      <c r="K81" s="4">
        <v>0</v>
      </c>
      <c r="L81" s="4"/>
      <c r="M81" s="4">
        <v>50</v>
      </c>
      <c r="N81" s="4">
        <v>0</v>
      </c>
      <c r="O81" s="4"/>
      <c r="P81" s="34" t="str">
        <f>_xlfn.IFNA(VLOOKUP(L81,[2]汇总!A:C,3,0),"")</f>
        <v/>
      </c>
      <c r="Q81" s="34"/>
      <c r="R81" s="34"/>
      <c r="S81" s="4">
        <v>2</v>
      </c>
      <c r="T81" s="4">
        <v>335</v>
      </c>
      <c r="U81" s="4"/>
      <c r="V81" s="4">
        <v>2</v>
      </c>
      <c r="W81">
        <v>395</v>
      </c>
    </row>
    <row r="82" spans="1:23" hidden="1">
      <c r="A82" s="34"/>
      <c r="B82" s="4">
        <v>52075</v>
      </c>
      <c r="C82" s="4" t="s">
        <v>910</v>
      </c>
      <c r="D82" s="4">
        <v>2</v>
      </c>
      <c r="E82" s="4">
        <v>4</v>
      </c>
      <c r="F82" s="4">
        <v>1</v>
      </c>
      <c r="G82" s="4" t="s">
        <v>858</v>
      </c>
      <c r="H82" s="4" t="s">
        <v>859</v>
      </c>
      <c r="I82" s="4">
        <v>1</v>
      </c>
      <c r="J82" s="4">
        <v>0</v>
      </c>
      <c r="K82" s="4">
        <v>0</v>
      </c>
      <c r="L82" s="4"/>
      <c r="M82" s="4">
        <v>60</v>
      </c>
      <c r="N82" s="4">
        <v>0</v>
      </c>
      <c r="O82" s="4"/>
      <c r="P82" s="34" t="str">
        <f>_xlfn.IFNA(VLOOKUP(L82,[2]汇总!A:C,3,0),"")</f>
        <v/>
      </c>
      <c r="Q82" s="34"/>
      <c r="R82" s="34"/>
      <c r="S82" s="4">
        <v>2</v>
      </c>
      <c r="T82" s="4">
        <v>343</v>
      </c>
      <c r="U82" s="4"/>
      <c r="V82" s="4">
        <v>2</v>
      </c>
      <c r="W82">
        <v>404</v>
      </c>
    </row>
    <row r="83" spans="1:23" hidden="1">
      <c r="A83" s="34"/>
      <c r="B83" s="4">
        <v>52076</v>
      </c>
      <c r="C83" s="4" t="s">
        <v>911</v>
      </c>
      <c r="D83" s="4">
        <v>2</v>
      </c>
      <c r="E83" s="4">
        <v>4</v>
      </c>
      <c r="F83" s="4">
        <v>1</v>
      </c>
      <c r="G83" s="4" t="s">
        <v>861</v>
      </c>
      <c r="H83" s="4" t="s">
        <v>862</v>
      </c>
      <c r="I83" s="4">
        <v>1</v>
      </c>
      <c r="J83" s="4">
        <v>0</v>
      </c>
      <c r="K83" s="4">
        <v>0</v>
      </c>
      <c r="L83" s="4"/>
      <c r="M83" s="4">
        <v>70</v>
      </c>
      <c r="N83" s="4">
        <v>0</v>
      </c>
      <c r="O83" s="4"/>
      <c r="P83" s="34" t="str">
        <f>_xlfn.IFNA(VLOOKUP(L83,[2]汇总!A:C,3,0),"")</f>
        <v/>
      </c>
      <c r="Q83" s="34"/>
      <c r="R83" s="34"/>
      <c r="S83" s="4">
        <v>2</v>
      </c>
      <c r="T83" s="4">
        <v>351</v>
      </c>
      <c r="U83" s="4"/>
      <c r="V83" s="4">
        <v>2</v>
      </c>
      <c r="W83">
        <v>413</v>
      </c>
    </row>
    <row r="84" spans="1:23" hidden="1">
      <c r="A84" s="34"/>
      <c r="B84" s="4">
        <v>52077</v>
      </c>
      <c r="C84" s="4" t="s">
        <v>912</v>
      </c>
      <c r="D84" s="4">
        <v>2</v>
      </c>
      <c r="E84" s="4">
        <v>4</v>
      </c>
      <c r="F84" s="4">
        <v>1</v>
      </c>
      <c r="G84" s="4" t="s">
        <v>853</v>
      </c>
      <c r="H84" s="4" t="s">
        <v>864</v>
      </c>
      <c r="I84" s="4">
        <v>1</v>
      </c>
      <c r="J84" s="4">
        <v>0</v>
      </c>
      <c r="K84" s="4">
        <v>0</v>
      </c>
      <c r="L84" s="4"/>
      <c r="M84" s="4">
        <v>80</v>
      </c>
      <c r="N84" s="4">
        <v>0</v>
      </c>
      <c r="O84" s="4"/>
      <c r="P84" s="34" t="str">
        <f>_xlfn.IFNA(VLOOKUP(L84,[2]汇总!A:C,3,0),"")</f>
        <v/>
      </c>
      <c r="Q84" s="34"/>
      <c r="R84" s="34"/>
      <c r="S84" s="4">
        <v>2</v>
      </c>
      <c r="T84" s="4">
        <v>358</v>
      </c>
      <c r="U84" s="4"/>
      <c r="V84" s="4">
        <v>2</v>
      </c>
      <c r="W84">
        <v>422</v>
      </c>
    </row>
    <row r="85" spans="1:23" hidden="1">
      <c r="A85" s="34"/>
      <c r="B85" s="4">
        <v>52078</v>
      </c>
      <c r="C85" s="4" t="s">
        <v>913</v>
      </c>
      <c r="D85" s="4">
        <v>2</v>
      </c>
      <c r="E85" s="4">
        <v>4</v>
      </c>
      <c r="F85" s="4">
        <v>1</v>
      </c>
      <c r="G85" s="4" t="s">
        <v>858</v>
      </c>
      <c r="H85" s="4" t="s">
        <v>859</v>
      </c>
      <c r="I85" s="4">
        <v>1</v>
      </c>
      <c r="J85" s="4">
        <v>0</v>
      </c>
      <c r="K85" s="4">
        <v>0</v>
      </c>
      <c r="L85" s="4">
        <v>210001</v>
      </c>
      <c r="M85" s="4">
        <v>0</v>
      </c>
      <c r="N85" s="4">
        <v>0</v>
      </c>
      <c r="O85" s="4">
        <v>300</v>
      </c>
      <c r="P85" s="34" t="str">
        <f>_xlfn.IFNA(VLOOKUP(L85,[2]汇总!A:C,3,0),"")</f>
        <v>造成伤害时，额外增加100点伤害。</v>
      </c>
      <c r="Q85" s="34"/>
      <c r="R85" s="34"/>
      <c r="S85" s="4">
        <v>2</v>
      </c>
      <c r="T85" s="4">
        <v>343</v>
      </c>
      <c r="U85" s="4"/>
      <c r="V85" s="4">
        <v>2</v>
      </c>
      <c r="W85">
        <v>404</v>
      </c>
    </row>
    <row r="86" spans="1:23" hidden="1">
      <c r="A86" s="34"/>
      <c r="B86" s="4">
        <v>52079</v>
      </c>
      <c r="C86" s="4" t="s">
        <v>914</v>
      </c>
      <c r="D86" s="4">
        <v>2</v>
      </c>
      <c r="E86" s="4">
        <v>4</v>
      </c>
      <c r="F86" s="4">
        <v>1</v>
      </c>
      <c r="G86" s="4" t="s">
        <v>861</v>
      </c>
      <c r="H86" s="4" t="s">
        <v>862</v>
      </c>
      <c r="I86" s="4">
        <v>1</v>
      </c>
      <c r="J86" s="4">
        <v>0</v>
      </c>
      <c r="K86" s="4">
        <v>0</v>
      </c>
      <c r="L86" s="4">
        <v>210002</v>
      </c>
      <c r="M86" s="4">
        <v>0</v>
      </c>
      <c r="N86" s="4">
        <v>0</v>
      </c>
      <c r="O86" s="4">
        <v>300</v>
      </c>
      <c r="P86" s="34" t="str">
        <f>_xlfn.IFNA(VLOOKUP(L86,[2]汇总!A:C,3,0),"")</f>
        <v>进入战斗后，每1秒回复20生命。</v>
      </c>
      <c r="Q86" s="34"/>
      <c r="R86" s="34"/>
      <c r="S86" s="4">
        <v>2</v>
      </c>
      <c r="T86" s="4">
        <v>351</v>
      </c>
      <c r="U86" s="4"/>
      <c r="V86" s="4">
        <v>2</v>
      </c>
      <c r="W86">
        <v>413</v>
      </c>
    </row>
    <row r="87" spans="1:23" hidden="1">
      <c r="A87" s="34"/>
      <c r="B87" s="4">
        <v>52080</v>
      </c>
      <c r="C87" s="4" t="s">
        <v>915</v>
      </c>
      <c r="D87" s="4">
        <v>2</v>
      </c>
      <c r="E87" s="4">
        <v>4</v>
      </c>
      <c r="F87" s="4">
        <v>1</v>
      </c>
      <c r="G87" s="4" t="s">
        <v>853</v>
      </c>
      <c r="H87" s="4" t="s">
        <v>864</v>
      </c>
      <c r="I87" s="4">
        <v>1</v>
      </c>
      <c r="J87" s="4">
        <v>0</v>
      </c>
      <c r="K87" s="4">
        <v>0</v>
      </c>
      <c r="L87" s="4">
        <v>210003</v>
      </c>
      <c r="M87" s="4">
        <v>0</v>
      </c>
      <c r="N87" s="4">
        <v>0</v>
      </c>
      <c r="O87" s="4">
        <v>300</v>
      </c>
      <c r="P87" s="34" t="str">
        <f>_xlfn.IFNA(VLOOKUP(L87,[2]汇总!A:C,3,0),"")</f>
        <v>造成伤害时，将伤害的2%转化为自身生命。</v>
      </c>
      <c r="Q87" s="34"/>
      <c r="R87" s="34"/>
      <c r="S87" s="4">
        <v>2</v>
      </c>
      <c r="T87" s="4">
        <v>358</v>
      </c>
      <c r="U87" s="4"/>
      <c r="V87" s="4">
        <v>2</v>
      </c>
      <c r="W87">
        <v>422</v>
      </c>
    </row>
    <row r="88" spans="1:23" hidden="1">
      <c r="A88" s="34"/>
      <c r="B88" s="4">
        <v>52081</v>
      </c>
      <c r="C88" s="4" t="s">
        <v>817</v>
      </c>
      <c r="D88" s="4">
        <v>2</v>
      </c>
      <c r="E88" s="4">
        <v>5</v>
      </c>
      <c r="F88" s="4">
        <v>1</v>
      </c>
      <c r="G88" s="4" t="s">
        <v>818</v>
      </c>
      <c r="H88" s="4" t="s">
        <v>819</v>
      </c>
      <c r="I88" s="4">
        <v>1</v>
      </c>
      <c r="J88" s="4">
        <v>0</v>
      </c>
      <c r="K88" s="4">
        <v>0</v>
      </c>
      <c r="L88" s="4"/>
      <c r="M88" s="4">
        <v>0</v>
      </c>
      <c r="N88" s="4">
        <v>0</v>
      </c>
      <c r="O88" s="4"/>
      <c r="P88" s="34" t="str">
        <f>_xlfn.IFNA(VLOOKUP(L88,[2]汇总!A:C,3,0),"")</f>
        <v/>
      </c>
      <c r="Q88" s="34"/>
      <c r="R88" s="34"/>
      <c r="S88" s="4">
        <v>2</v>
      </c>
      <c r="T88" s="4">
        <v>204</v>
      </c>
      <c r="U88" s="4"/>
      <c r="V88" s="4">
        <v>2</v>
      </c>
      <c r="W88">
        <v>240</v>
      </c>
    </row>
    <row r="89" spans="1:23" hidden="1">
      <c r="A89" s="34"/>
      <c r="B89" s="4">
        <v>52082</v>
      </c>
      <c r="C89" s="4" t="s">
        <v>820</v>
      </c>
      <c r="D89" s="4">
        <v>2</v>
      </c>
      <c r="E89" s="4">
        <v>5</v>
      </c>
      <c r="F89" s="4">
        <v>1</v>
      </c>
      <c r="G89" s="4" t="s">
        <v>821</v>
      </c>
      <c r="H89" s="4" t="s">
        <v>822</v>
      </c>
      <c r="I89" s="4">
        <v>1</v>
      </c>
      <c r="J89" s="4">
        <v>0</v>
      </c>
      <c r="K89" s="4">
        <v>0</v>
      </c>
      <c r="L89" s="4"/>
      <c r="M89" s="4">
        <v>0</v>
      </c>
      <c r="N89" s="4">
        <v>0</v>
      </c>
      <c r="O89" s="4"/>
      <c r="P89" s="34" t="str">
        <f>_xlfn.IFNA(VLOOKUP(L89,[2]汇总!A:C,3,0),"")</f>
        <v/>
      </c>
      <c r="Q89" s="34"/>
      <c r="R89" s="34"/>
      <c r="S89" s="4">
        <v>2</v>
      </c>
      <c r="T89" s="4">
        <v>208</v>
      </c>
      <c r="U89" s="4"/>
      <c r="V89" s="4">
        <v>2</v>
      </c>
      <c r="W89">
        <v>245</v>
      </c>
    </row>
    <row r="90" spans="1:23" hidden="1">
      <c r="A90" s="34"/>
      <c r="B90" s="4">
        <v>52083</v>
      </c>
      <c r="C90" s="4" t="s">
        <v>823</v>
      </c>
      <c r="D90" s="4">
        <v>2</v>
      </c>
      <c r="E90" s="4">
        <v>5</v>
      </c>
      <c r="F90" s="4">
        <v>1</v>
      </c>
      <c r="G90" s="4" t="s">
        <v>824</v>
      </c>
      <c r="H90" s="4" t="s">
        <v>825</v>
      </c>
      <c r="I90" s="4">
        <v>1</v>
      </c>
      <c r="J90" s="4">
        <v>0</v>
      </c>
      <c r="K90" s="4">
        <v>0</v>
      </c>
      <c r="L90" s="4"/>
      <c r="M90" s="4">
        <v>0</v>
      </c>
      <c r="N90" s="4">
        <v>0</v>
      </c>
      <c r="O90" s="4"/>
      <c r="P90" s="34" t="str">
        <f>_xlfn.IFNA(VLOOKUP(L90,[2]汇总!A:C,3,0),"")</f>
        <v/>
      </c>
      <c r="Q90" s="34"/>
      <c r="R90" s="34"/>
      <c r="S90" s="4">
        <v>2</v>
      </c>
      <c r="T90" s="4">
        <v>212</v>
      </c>
      <c r="U90" s="4"/>
      <c r="V90" s="4">
        <v>2</v>
      </c>
      <c r="W90">
        <v>250</v>
      </c>
    </row>
    <row r="91" spans="1:23" hidden="1">
      <c r="A91" s="34"/>
      <c r="B91" s="4">
        <v>52084</v>
      </c>
      <c r="C91" s="4" t="s">
        <v>826</v>
      </c>
      <c r="D91" s="4">
        <v>2</v>
      </c>
      <c r="E91" s="4">
        <v>5</v>
      </c>
      <c r="F91" s="4">
        <v>1</v>
      </c>
      <c r="G91" s="4" t="s">
        <v>827</v>
      </c>
      <c r="H91" s="4" t="s">
        <v>828</v>
      </c>
      <c r="I91" s="4">
        <v>1</v>
      </c>
      <c r="J91" s="4">
        <v>0</v>
      </c>
      <c r="K91" s="4">
        <v>0</v>
      </c>
      <c r="L91" s="4"/>
      <c r="M91" s="4">
        <v>0</v>
      </c>
      <c r="N91" s="4">
        <v>0</v>
      </c>
      <c r="O91" s="4"/>
      <c r="P91" s="34" t="str">
        <f>_xlfn.IFNA(VLOOKUP(L91,[2]汇总!A:C,3,0),"")</f>
        <v/>
      </c>
      <c r="Q91" s="34"/>
      <c r="R91" s="34"/>
      <c r="S91" s="4">
        <v>2</v>
      </c>
      <c r="T91" s="4">
        <v>216</v>
      </c>
      <c r="U91" s="4"/>
      <c r="V91" s="4">
        <v>2</v>
      </c>
      <c r="W91">
        <v>255</v>
      </c>
    </row>
    <row r="92" spans="1:23" hidden="1">
      <c r="A92" s="34"/>
      <c r="B92" s="4">
        <v>52085</v>
      </c>
      <c r="C92" s="4" t="s">
        <v>829</v>
      </c>
      <c r="D92" s="4">
        <v>2</v>
      </c>
      <c r="E92" s="4">
        <v>5</v>
      </c>
      <c r="F92" s="4">
        <v>1</v>
      </c>
      <c r="G92" s="4" t="s">
        <v>830</v>
      </c>
      <c r="H92" s="4" t="s">
        <v>831</v>
      </c>
      <c r="I92" s="4">
        <v>1</v>
      </c>
      <c r="J92" s="4">
        <v>0</v>
      </c>
      <c r="K92" s="4">
        <v>0</v>
      </c>
      <c r="L92" s="4"/>
      <c r="M92" s="4">
        <v>0</v>
      </c>
      <c r="N92" s="4">
        <v>0</v>
      </c>
      <c r="O92" s="4"/>
      <c r="P92" s="34" t="str">
        <f>_xlfn.IFNA(VLOOKUP(L92,[2]汇总!A:C,3,0),"")</f>
        <v/>
      </c>
      <c r="Q92" s="34"/>
      <c r="R92" s="34"/>
      <c r="S92" s="4">
        <v>2</v>
      </c>
      <c r="T92" s="4">
        <v>221</v>
      </c>
      <c r="U92" s="4"/>
      <c r="V92" s="4">
        <v>2</v>
      </c>
      <c r="W92">
        <v>260</v>
      </c>
    </row>
    <row r="93" spans="1:23" hidden="1">
      <c r="A93" s="34"/>
      <c r="B93" s="4">
        <v>52086</v>
      </c>
      <c r="C93" s="4" t="s">
        <v>832</v>
      </c>
      <c r="D93" s="4">
        <v>2</v>
      </c>
      <c r="E93" s="4">
        <v>5</v>
      </c>
      <c r="F93" s="4">
        <v>1</v>
      </c>
      <c r="G93" s="4" t="s">
        <v>833</v>
      </c>
      <c r="H93" s="4" t="s">
        <v>834</v>
      </c>
      <c r="I93" s="4">
        <v>1</v>
      </c>
      <c r="J93" s="4">
        <v>0</v>
      </c>
      <c r="K93" s="4">
        <v>0</v>
      </c>
      <c r="L93" s="4"/>
      <c r="M93" s="4">
        <v>0</v>
      </c>
      <c r="N93" s="4">
        <v>0</v>
      </c>
      <c r="O93" s="4"/>
      <c r="P93" s="34" t="str">
        <f>_xlfn.IFNA(VLOOKUP(L93,[2]汇总!A:C,3,0),"")</f>
        <v/>
      </c>
      <c r="Q93" s="34"/>
      <c r="R93" s="34"/>
      <c r="S93" s="4">
        <v>2</v>
      </c>
      <c r="T93" s="4">
        <v>225</v>
      </c>
      <c r="U93" s="4"/>
      <c r="V93" s="4">
        <v>2</v>
      </c>
      <c r="W93">
        <v>265</v>
      </c>
    </row>
    <row r="94" spans="1:23" hidden="1">
      <c r="A94" s="34"/>
      <c r="B94" s="4">
        <v>52087</v>
      </c>
      <c r="C94" s="4" t="s">
        <v>835</v>
      </c>
      <c r="D94" s="4">
        <v>2</v>
      </c>
      <c r="E94" s="4">
        <v>5</v>
      </c>
      <c r="F94" s="4">
        <v>1</v>
      </c>
      <c r="G94" s="4" t="s">
        <v>836</v>
      </c>
      <c r="H94" s="4" t="s">
        <v>85</v>
      </c>
      <c r="I94" s="4">
        <v>1</v>
      </c>
      <c r="J94" s="4">
        <v>0</v>
      </c>
      <c r="K94" s="4">
        <v>0</v>
      </c>
      <c r="L94" s="4"/>
      <c r="M94" s="4">
        <v>0</v>
      </c>
      <c r="N94" s="4">
        <v>0</v>
      </c>
      <c r="O94" s="4"/>
      <c r="P94" s="34" t="str">
        <f>_xlfn.IFNA(VLOOKUP(L94,[2]汇总!A:C,3,0),"")</f>
        <v/>
      </c>
      <c r="Q94" s="34"/>
      <c r="R94" s="34"/>
      <c r="S94" s="4">
        <v>2</v>
      </c>
      <c r="T94" s="4">
        <v>229</v>
      </c>
      <c r="U94" s="4"/>
      <c r="V94" s="4">
        <v>2</v>
      </c>
      <c r="W94">
        <v>270</v>
      </c>
    </row>
    <row r="95" spans="1:23" hidden="1">
      <c r="A95" s="34"/>
      <c r="B95" s="4">
        <v>52088</v>
      </c>
      <c r="C95" s="4" t="s">
        <v>837</v>
      </c>
      <c r="D95" s="4">
        <v>2</v>
      </c>
      <c r="E95" s="4">
        <v>5</v>
      </c>
      <c r="F95" s="4">
        <v>1</v>
      </c>
      <c r="G95" s="4" t="s">
        <v>838</v>
      </c>
      <c r="H95" s="4" t="s">
        <v>839</v>
      </c>
      <c r="I95" s="4">
        <v>1</v>
      </c>
      <c r="J95" s="4">
        <v>0</v>
      </c>
      <c r="K95" s="4">
        <v>0</v>
      </c>
      <c r="L95" s="4"/>
      <c r="M95" s="4">
        <v>0</v>
      </c>
      <c r="N95" s="4">
        <v>0</v>
      </c>
      <c r="O95" s="4"/>
      <c r="P95" s="34" t="str">
        <f>_xlfn.IFNA(VLOOKUP(L95,[2]汇总!A:C,3,0),"")</f>
        <v/>
      </c>
      <c r="Q95" s="34"/>
      <c r="R95" s="34"/>
      <c r="S95" s="4">
        <v>2</v>
      </c>
      <c r="T95" s="4">
        <v>236</v>
      </c>
      <c r="U95" s="4"/>
      <c r="V95" s="4">
        <v>2</v>
      </c>
      <c r="W95">
        <v>278</v>
      </c>
    </row>
    <row r="96" spans="1:23" hidden="1">
      <c r="A96" s="34"/>
      <c r="B96" s="4">
        <v>52089</v>
      </c>
      <c r="C96" s="4" t="s">
        <v>840</v>
      </c>
      <c r="D96" s="4">
        <v>2</v>
      </c>
      <c r="E96" s="4">
        <v>5</v>
      </c>
      <c r="F96" s="4">
        <v>1</v>
      </c>
      <c r="G96" s="4" t="s">
        <v>841</v>
      </c>
      <c r="H96" s="4" t="s">
        <v>842</v>
      </c>
      <c r="I96" s="4">
        <v>1</v>
      </c>
      <c r="J96" s="4">
        <v>1</v>
      </c>
      <c r="K96" s="4">
        <v>1</v>
      </c>
      <c r="L96" s="4"/>
      <c r="M96" s="4">
        <v>0</v>
      </c>
      <c r="N96" s="4">
        <v>0</v>
      </c>
      <c r="O96" s="4"/>
      <c r="P96" s="34" t="str">
        <f>_xlfn.IFNA(VLOOKUP(L96,[2]汇总!A:C,3,0),"")</f>
        <v/>
      </c>
      <c r="Q96" s="34"/>
      <c r="R96" s="34"/>
      <c r="S96" s="4">
        <v>2</v>
      </c>
      <c r="T96" s="4">
        <v>249</v>
      </c>
      <c r="U96" s="4"/>
      <c r="V96" s="4">
        <v>2</v>
      </c>
      <c r="W96">
        <v>294</v>
      </c>
    </row>
    <row r="97" spans="1:23" hidden="1">
      <c r="A97" s="34"/>
      <c r="B97" s="4">
        <v>52090</v>
      </c>
      <c r="C97" s="4" t="s">
        <v>843</v>
      </c>
      <c r="D97" s="4">
        <v>2</v>
      </c>
      <c r="E97" s="4">
        <v>5</v>
      </c>
      <c r="F97" s="4">
        <v>1</v>
      </c>
      <c r="G97" s="4" t="s">
        <v>834</v>
      </c>
      <c r="H97" s="4" t="s">
        <v>844</v>
      </c>
      <c r="I97" s="4">
        <v>1</v>
      </c>
      <c r="J97" s="4">
        <v>1</v>
      </c>
      <c r="K97" s="4">
        <v>1</v>
      </c>
      <c r="L97" s="4"/>
      <c r="M97" s="4">
        <v>0</v>
      </c>
      <c r="N97" s="4">
        <v>0</v>
      </c>
      <c r="O97" s="4"/>
      <c r="P97" s="34" t="str">
        <f>_xlfn.IFNA(VLOOKUP(L97,[2]汇总!A:C,3,0),"")</f>
        <v/>
      </c>
      <c r="Q97" s="34"/>
      <c r="R97" s="34"/>
      <c r="S97" s="4">
        <v>2</v>
      </c>
      <c r="T97" s="4">
        <v>265</v>
      </c>
      <c r="U97" s="4"/>
      <c r="V97" s="4">
        <v>2</v>
      </c>
      <c r="W97">
        <v>312</v>
      </c>
    </row>
    <row r="98" spans="1:23" hidden="1">
      <c r="A98" s="34"/>
      <c r="B98" s="4">
        <v>52091</v>
      </c>
      <c r="C98" s="4" t="s">
        <v>845</v>
      </c>
      <c r="D98" s="4">
        <v>2</v>
      </c>
      <c r="E98" s="4">
        <v>5</v>
      </c>
      <c r="F98" s="4">
        <v>1</v>
      </c>
      <c r="G98" s="4" t="s">
        <v>846</v>
      </c>
      <c r="H98" s="4" t="s">
        <v>847</v>
      </c>
      <c r="I98" s="4">
        <v>1</v>
      </c>
      <c r="J98" s="4">
        <v>1</v>
      </c>
      <c r="K98" s="4">
        <v>1</v>
      </c>
      <c r="L98" s="4"/>
      <c r="M98" s="4">
        <v>0</v>
      </c>
      <c r="N98" s="4">
        <v>0</v>
      </c>
      <c r="O98" s="4"/>
      <c r="P98" s="34" t="str">
        <f>_xlfn.IFNA(VLOOKUP(L98,[2]汇总!A:C,3,0),"")</f>
        <v/>
      </c>
      <c r="Q98" s="34"/>
      <c r="R98" s="34"/>
      <c r="S98" s="4">
        <v>2</v>
      </c>
      <c r="T98" s="4">
        <v>281</v>
      </c>
      <c r="U98" s="4"/>
      <c r="V98" s="4">
        <v>2</v>
      </c>
      <c r="W98">
        <v>331</v>
      </c>
    </row>
    <row r="99" spans="1:23" hidden="1">
      <c r="A99" s="34"/>
      <c r="B99" s="4">
        <v>52092</v>
      </c>
      <c r="C99" s="4" t="s">
        <v>848</v>
      </c>
      <c r="D99" s="4">
        <v>2</v>
      </c>
      <c r="E99" s="4">
        <v>5</v>
      </c>
      <c r="F99" s="4">
        <v>1</v>
      </c>
      <c r="G99" s="4" t="s">
        <v>849</v>
      </c>
      <c r="H99" s="4" t="s">
        <v>850</v>
      </c>
      <c r="I99" s="4">
        <v>2</v>
      </c>
      <c r="J99" s="4">
        <v>1</v>
      </c>
      <c r="K99" s="4">
        <v>1</v>
      </c>
      <c r="L99" s="4"/>
      <c r="M99" s="4">
        <v>0</v>
      </c>
      <c r="N99" s="4">
        <v>0</v>
      </c>
      <c r="O99" s="4"/>
      <c r="P99" s="34" t="str">
        <f>_xlfn.IFNA(VLOOKUP(L99,[2]汇总!A:C,3,0),"")</f>
        <v/>
      </c>
      <c r="Q99" s="34"/>
      <c r="R99" s="34"/>
      <c r="S99" s="4">
        <v>2</v>
      </c>
      <c r="T99" s="4">
        <v>289</v>
      </c>
      <c r="U99" s="4"/>
      <c r="V99" s="4">
        <v>2</v>
      </c>
      <c r="W99">
        <v>340</v>
      </c>
    </row>
    <row r="100" spans="1:23" hidden="1">
      <c r="A100" s="34"/>
      <c r="B100" s="4">
        <v>52093</v>
      </c>
      <c r="C100" s="4" t="s">
        <v>851</v>
      </c>
      <c r="D100" s="4">
        <v>2</v>
      </c>
      <c r="E100" s="4">
        <v>5</v>
      </c>
      <c r="F100" s="4">
        <v>1</v>
      </c>
      <c r="G100" s="4" t="s">
        <v>852</v>
      </c>
      <c r="H100" s="4" t="s">
        <v>853</v>
      </c>
      <c r="I100" s="4">
        <v>2</v>
      </c>
      <c r="J100" s="4">
        <v>1</v>
      </c>
      <c r="K100" s="4">
        <v>1</v>
      </c>
      <c r="L100" s="4"/>
      <c r="M100" s="4">
        <v>0</v>
      </c>
      <c r="N100" s="4">
        <v>0</v>
      </c>
      <c r="O100" s="4"/>
      <c r="P100" s="34" t="str">
        <f>_xlfn.IFNA(VLOOKUP(L100,[2]汇总!A:C,3,0),"")</f>
        <v/>
      </c>
      <c r="Q100" s="34"/>
      <c r="R100" s="34"/>
      <c r="S100" s="4">
        <v>2</v>
      </c>
      <c r="T100" s="4">
        <v>304</v>
      </c>
      <c r="U100" s="4"/>
      <c r="V100" s="4">
        <v>2</v>
      </c>
      <c r="W100">
        <v>358</v>
      </c>
    </row>
    <row r="101" spans="1:23" hidden="1">
      <c r="A101" s="34"/>
      <c r="B101" s="4">
        <v>52094</v>
      </c>
      <c r="C101" s="4" t="s">
        <v>854</v>
      </c>
      <c r="D101" s="4">
        <v>2</v>
      </c>
      <c r="E101" s="4">
        <v>5</v>
      </c>
      <c r="F101" s="4">
        <v>1</v>
      </c>
      <c r="G101" s="4" t="s">
        <v>855</v>
      </c>
      <c r="H101" s="4" t="s">
        <v>856</v>
      </c>
      <c r="I101" s="4">
        <v>1</v>
      </c>
      <c r="J101" s="4">
        <v>0</v>
      </c>
      <c r="K101" s="4">
        <v>0</v>
      </c>
      <c r="L101" s="4"/>
      <c r="M101" s="4">
        <v>50</v>
      </c>
      <c r="N101" s="4">
        <v>0</v>
      </c>
      <c r="O101" s="4"/>
      <c r="P101" s="34" t="str">
        <f>_xlfn.IFNA(VLOOKUP(L101,[2]汇总!A:C,3,0),"")</f>
        <v/>
      </c>
      <c r="Q101" s="34"/>
      <c r="R101" s="34"/>
      <c r="S101" s="4">
        <v>2</v>
      </c>
      <c r="T101" s="4">
        <v>335</v>
      </c>
      <c r="U101" s="4"/>
      <c r="V101" s="4">
        <v>2</v>
      </c>
      <c r="W101">
        <v>395</v>
      </c>
    </row>
    <row r="102" spans="1:23" hidden="1">
      <c r="A102" s="34"/>
      <c r="B102" s="4">
        <v>52095</v>
      </c>
      <c r="C102" s="4" t="s">
        <v>857</v>
      </c>
      <c r="D102" s="4">
        <v>2</v>
      </c>
      <c r="E102" s="4">
        <v>5</v>
      </c>
      <c r="F102" s="4">
        <v>1</v>
      </c>
      <c r="G102" s="4" t="s">
        <v>858</v>
      </c>
      <c r="H102" s="4" t="s">
        <v>859</v>
      </c>
      <c r="I102" s="4">
        <v>1</v>
      </c>
      <c r="J102" s="4">
        <v>0</v>
      </c>
      <c r="K102" s="4">
        <v>0</v>
      </c>
      <c r="L102" s="4"/>
      <c r="M102" s="4">
        <v>60</v>
      </c>
      <c r="N102" s="4">
        <v>0</v>
      </c>
      <c r="O102" s="4"/>
      <c r="P102" s="34" t="str">
        <f>_xlfn.IFNA(VLOOKUP(L102,[2]汇总!A:C,3,0),"")</f>
        <v/>
      </c>
      <c r="Q102" s="34"/>
      <c r="R102" s="34"/>
      <c r="S102" s="4">
        <v>2</v>
      </c>
      <c r="T102" s="4">
        <v>343</v>
      </c>
      <c r="U102" s="4"/>
      <c r="V102" s="4">
        <v>2</v>
      </c>
      <c r="W102">
        <v>404</v>
      </c>
    </row>
    <row r="103" spans="1:23" hidden="1">
      <c r="A103" s="34"/>
      <c r="B103" s="4">
        <v>52096</v>
      </c>
      <c r="C103" s="4" t="s">
        <v>860</v>
      </c>
      <c r="D103" s="4">
        <v>2</v>
      </c>
      <c r="E103" s="4">
        <v>5</v>
      </c>
      <c r="F103" s="4">
        <v>1</v>
      </c>
      <c r="G103" s="4" t="s">
        <v>861</v>
      </c>
      <c r="H103" s="4" t="s">
        <v>862</v>
      </c>
      <c r="I103" s="4">
        <v>1</v>
      </c>
      <c r="J103" s="4">
        <v>0</v>
      </c>
      <c r="K103" s="4">
        <v>0</v>
      </c>
      <c r="L103" s="4"/>
      <c r="M103" s="4">
        <v>70</v>
      </c>
      <c r="N103" s="4">
        <v>0</v>
      </c>
      <c r="O103" s="4"/>
      <c r="P103" s="34" t="str">
        <f>_xlfn.IFNA(VLOOKUP(L103,[2]汇总!A:C,3,0),"")</f>
        <v/>
      </c>
      <c r="Q103" s="34"/>
      <c r="R103" s="34"/>
      <c r="S103" s="4">
        <v>2</v>
      </c>
      <c r="T103" s="4">
        <v>351</v>
      </c>
      <c r="U103" s="4"/>
      <c r="V103" s="4">
        <v>2</v>
      </c>
      <c r="W103">
        <v>413</v>
      </c>
    </row>
    <row r="104" spans="1:23" hidden="1">
      <c r="A104" s="34"/>
      <c r="B104" s="4">
        <v>52097</v>
      </c>
      <c r="C104" s="4" t="s">
        <v>863</v>
      </c>
      <c r="D104" s="4">
        <v>2</v>
      </c>
      <c r="E104" s="4">
        <v>5</v>
      </c>
      <c r="F104" s="4">
        <v>1</v>
      </c>
      <c r="G104" s="4" t="s">
        <v>853</v>
      </c>
      <c r="H104" s="4" t="s">
        <v>864</v>
      </c>
      <c r="I104" s="4">
        <v>1</v>
      </c>
      <c r="J104" s="4">
        <v>0</v>
      </c>
      <c r="K104" s="4">
        <v>0</v>
      </c>
      <c r="L104" s="4"/>
      <c r="M104" s="4">
        <v>80</v>
      </c>
      <c r="N104" s="4">
        <v>0</v>
      </c>
      <c r="O104" s="4"/>
      <c r="P104" s="34" t="str">
        <f>_xlfn.IFNA(VLOOKUP(L104,[2]汇总!A:C,3,0),"")</f>
        <v/>
      </c>
      <c r="Q104" s="34"/>
      <c r="R104" s="34"/>
      <c r="S104" s="4">
        <v>2</v>
      </c>
      <c r="T104" s="4">
        <v>358</v>
      </c>
      <c r="U104" s="4"/>
      <c r="V104" s="4">
        <v>2</v>
      </c>
      <c r="W104">
        <v>422</v>
      </c>
    </row>
    <row r="105" spans="1:23" hidden="1">
      <c r="A105" s="34"/>
      <c r="B105" s="4">
        <v>52098</v>
      </c>
      <c r="C105" s="4" t="s">
        <v>865</v>
      </c>
      <c r="D105" s="4">
        <v>2</v>
      </c>
      <c r="E105" s="4">
        <v>5</v>
      </c>
      <c r="F105" s="4">
        <v>1</v>
      </c>
      <c r="G105" s="4" t="s">
        <v>858</v>
      </c>
      <c r="H105" s="4" t="s">
        <v>859</v>
      </c>
      <c r="I105" s="4">
        <v>1</v>
      </c>
      <c r="J105" s="4">
        <v>0</v>
      </c>
      <c r="K105" s="4">
        <v>0</v>
      </c>
      <c r="L105" s="4">
        <v>210001</v>
      </c>
      <c r="M105" s="4">
        <v>0</v>
      </c>
      <c r="N105" s="4">
        <v>0</v>
      </c>
      <c r="O105" s="4">
        <v>300</v>
      </c>
      <c r="P105" s="34" t="str">
        <f>_xlfn.IFNA(VLOOKUP(L105,[2]汇总!A:C,3,0),"")</f>
        <v>造成伤害时，额外增加100点伤害。</v>
      </c>
      <c r="Q105" s="34"/>
      <c r="R105" s="34"/>
      <c r="S105" s="4">
        <v>2</v>
      </c>
      <c r="T105" s="4">
        <v>343</v>
      </c>
      <c r="U105" s="4"/>
      <c r="V105" s="4">
        <v>2</v>
      </c>
      <c r="W105">
        <v>404</v>
      </c>
    </row>
    <row r="106" spans="1:23" hidden="1">
      <c r="A106" s="34"/>
      <c r="B106" s="4">
        <v>52099</v>
      </c>
      <c r="C106" s="4" t="s">
        <v>866</v>
      </c>
      <c r="D106" s="4">
        <v>2</v>
      </c>
      <c r="E106" s="4">
        <v>5</v>
      </c>
      <c r="F106" s="4">
        <v>1</v>
      </c>
      <c r="G106" s="4" t="s">
        <v>861</v>
      </c>
      <c r="H106" s="4" t="s">
        <v>862</v>
      </c>
      <c r="I106" s="4">
        <v>1</v>
      </c>
      <c r="J106" s="4">
        <v>0</v>
      </c>
      <c r="K106" s="4">
        <v>0</v>
      </c>
      <c r="L106" s="4">
        <v>210002</v>
      </c>
      <c r="M106" s="4">
        <v>0</v>
      </c>
      <c r="N106" s="4">
        <v>0</v>
      </c>
      <c r="O106" s="4">
        <v>300</v>
      </c>
      <c r="P106" s="34" t="str">
        <f>_xlfn.IFNA(VLOOKUP(L106,[2]汇总!A:C,3,0),"")</f>
        <v>进入战斗后，每1秒回复20生命。</v>
      </c>
      <c r="Q106" s="34"/>
      <c r="R106" s="34"/>
      <c r="S106" s="4">
        <v>2</v>
      </c>
      <c r="T106" s="4">
        <v>351</v>
      </c>
      <c r="U106" s="4"/>
      <c r="V106" s="4">
        <v>2</v>
      </c>
      <c r="W106">
        <v>413</v>
      </c>
    </row>
    <row r="107" spans="1:23" hidden="1">
      <c r="A107" s="34"/>
      <c r="B107" s="4">
        <v>52100</v>
      </c>
      <c r="C107" s="4" t="s">
        <v>867</v>
      </c>
      <c r="D107" s="4">
        <v>2</v>
      </c>
      <c r="E107" s="4">
        <v>5</v>
      </c>
      <c r="F107" s="4">
        <v>1</v>
      </c>
      <c r="G107" s="4" t="s">
        <v>853</v>
      </c>
      <c r="H107" s="4" t="s">
        <v>864</v>
      </c>
      <c r="I107" s="4">
        <v>1</v>
      </c>
      <c r="J107" s="4">
        <v>0</v>
      </c>
      <c r="K107" s="4">
        <v>0</v>
      </c>
      <c r="L107" s="4">
        <v>210003</v>
      </c>
      <c r="M107" s="4">
        <v>0</v>
      </c>
      <c r="N107" s="4">
        <v>0</v>
      </c>
      <c r="O107" s="4">
        <v>300</v>
      </c>
      <c r="P107" s="34" t="str">
        <f>_xlfn.IFNA(VLOOKUP(L107,[2]汇总!A:C,3,0),"")</f>
        <v>造成伤害时，将伤害的2%转化为自身生命。</v>
      </c>
      <c r="Q107" s="34"/>
      <c r="R107" s="34"/>
      <c r="S107" s="4">
        <v>2</v>
      </c>
      <c r="T107" s="4">
        <v>358</v>
      </c>
      <c r="U107" s="4"/>
      <c r="V107" s="4">
        <v>2</v>
      </c>
      <c r="W107">
        <v>422</v>
      </c>
    </row>
    <row r="108" spans="1:23" hidden="1">
      <c r="A108" s="34"/>
      <c r="B108" s="4">
        <v>52101</v>
      </c>
      <c r="C108" s="4" t="s">
        <v>916</v>
      </c>
      <c r="D108" s="4">
        <v>2</v>
      </c>
      <c r="E108" s="4">
        <v>0</v>
      </c>
      <c r="F108" s="4">
        <v>2</v>
      </c>
      <c r="G108" s="4" t="s">
        <v>917</v>
      </c>
      <c r="H108" s="4" t="s">
        <v>918</v>
      </c>
      <c r="I108" s="4">
        <v>1</v>
      </c>
      <c r="J108" s="4">
        <v>0</v>
      </c>
      <c r="K108" s="4">
        <v>0</v>
      </c>
      <c r="L108" s="4"/>
      <c r="M108" s="4">
        <v>0</v>
      </c>
      <c r="N108" s="4">
        <v>0</v>
      </c>
      <c r="O108" s="4"/>
      <c r="P108" s="34" t="str">
        <f>_xlfn.IFNA(VLOOKUP(L108,[2]汇总!A:C,3,0),"")</f>
        <v/>
      </c>
      <c r="Q108" s="34"/>
      <c r="R108" s="34"/>
      <c r="S108" s="4">
        <v>4</v>
      </c>
      <c r="T108" s="4">
        <v>221</v>
      </c>
      <c r="U108" s="4"/>
      <c r="V108" s="4">
        <v>4</v>
      </c>
      <c r="W108">
        <v>260</v>
      </c>
    </row>
    <row r="109" spans="1:23" hidden="1">
      <c r="A109" s="34"/>
      <c r="B109" s="4">
        <v>52102</v>
      </c>
      <c r="C109" s="4" t="s">
        <v>919</v>
      </c>
      <c r="D109" s="4">
        <v>2</v>
      </c>
      <c r="E109" s="4">
        <v>0</v>
      </c>
      <c r="F109" s="4">
        <v>2</v>
      </c>
      <c r="G109" s="4" t="s">
        <v>920</v>
      </c>
      <c r="H109" s="4" t="s">
        <v>921</v>
      </c>
      <c r="I109" s="4">
        <v>1</v>
      </c>
      <c r="J109" s="4">
        <v>0</v>
      </c>
      <c r="K109" s="4">
        <v>0</v>
      </c>
      <c r="L109" s="4"/>
      <c r="M109" s="4">
        <v>0</v>
      </c>
      <c r="N109" s="4">
        <v>0</v>
      </c>
      <c r="O109" s="4"/>
      <c r="P109" s="34" t="str">
        <f>_xlfn.IFNA(VLOOKUP(L109,[2]汇总!A:C,3,0),"")</f>
        <v/>
      </c>
      <c r="Q109" s="34"/>
      <c r="R109" s="34"/>
      <c r="S109" s="4">
        <v>4</v>
      </c>
      <c r="T109" s="4">
        <v>248</v>
      </c>
      <c r="U109" s="4"/>
      <c r="V109" s="4">
        <v>4</v>
      </c>
      <c r="W109">
        <v>292</v>
      </c>
    </row>
    <row r="110" spans="1:23" hidden="1">
      <c r="A110" s="34"/>
      <c r="B110" s="4">
        <v>52103</v>
      </c>
      <c r="C110" s="4" t="s">
        <v>922</v>
      </c>
      <c r="D110" s="4">
        <v>2</v>
      </c>
      <c r="E110" s="4">
        <v>0</v>
      </c>
      <c r="F110" s="4">
        <v>2</v>
      </c>
      <c r="G110" s="4" t="s">
        <v>923</v>
      </c>
      <c r="H110" s="4" t="s">
        <v>924</v>
      </c>
      <c r="I110" s="4">
        <v>1</v>
      </c>
      <c r="J110" s="4">
        <v>0</v>
      </c>
      <c r="K110" s="4">
        <v>0</v>
      </c>
      <c r="L110" s="4"/>
      <c r="M110" s="4">
        <v>0</v>
      </c>
      <c r="N110" s="4">
        <v>0</v>
      </c>
      <c r="O110" s="4"/>
      <c r="P110" s="34" t="str">
        <f>_xlfn.IFNA(VLOOKUP(L110,[2]汇总!A:C,3,0),"")</f>
        <v/>
      </c>
      <c r="Q110" s="34"/>
      <c r="R110" s="34"/>
      <c r="S110" s="4">
        <v>4</v>
      </c>
      <c r="T110" s="4">
        <v>275</v>
      </c>
      <c r="U110" s="4"/>
      <c r="V110" s="4">
        <v>4</v>
      </c>
      <c r="W110">
        <v>324</v>
      </c>
    </row>
    <row r="111" spans="1:23" hidden="1">
      <c r="A111" s="34"/>
      <c r="B111" s="4">
        <v>52104</v>
      </c>
      <c r="C111" s="4" t="s">
        <v>925</v>
      </c>
      <c r="D111" s="4">
        <v>2</v>
      </c>
      <c r="E111" s="4">
        <v>0</v>
      </c>
      <c r="F111" s="4">
        <v>2</v>
      </c>
      <c r="G111" s="4" t="s">
        <v>926</v>
      </c>
      <c r="H111" s="4" t="s">
        <v>927</v>
      </c>
      <c r="I111" s="4">
        <v>1</v>
      </c>
      <c r="J111" s="4">
        <v>0</v>
      </c>
      <c r="K111" s="4">
        <v>1</v>
      </c>
      <c r="L111" s="4"/>
      <c r="M111" s="4">
        <v>0</v>
      </c>
      <c r="N111" s="4">
        <v>0</v>
      </c>
      <c r="O111" s="4"/>
      <c r="P111" s="34" t="str">
        <f>_xlfn.IFNA(VLOOKUP(L111,[2]汇总!A:C,3,0),"")</f>
        <v/>
      </c>
      <c r="Q111" s="34"/>
      <c r="R111" s="34"/>
      <c r="S111" s="4">
        <v>4</v>
      </c>
      <c r="T111" s="4">
        <v>302</v>
      </c>
      <c r="U111" s="4"/>
      <c r="V111" s="4">
        <v>4</v>
      </c>
      <c r="W111">
        <v>356</v>
      </c>
    </row>
    <row r="112" spans="1:23" hidden="1">
      <c r="A112" s="34"/>
      <c r="B112" s="4">
        <v>52105</v>
      </c>
      <c r="C112" s="4" t="s">
        <v>928</v>
      </c>
      <c r="D112" s="4">
        <v>2</v>
      </c>
      <c r="E112" s="4">
        <v>0</v>
      </c>
      <c r="F112" s="4">
        <v>2</v>
      </c>
      <c r="G112" s="4" t="s">
        <v>929</v>
      </c>
      <c r="H112" s="4" t="s">
        <v>930</v>
      </c>
      <c r="I112" s="4">
        <v>1</v>
      </c>
      <c r="J112" s="4">
        <v>0</v>
      </c>
      <c r="K112" s="4">
        <v>1</v>
      </c>
      <c r="L112" s="4"/>
      <c r="M112" s="4">
        <v>0</v>
      </c>
      <c r="N112" s="4">
        <v>0</v>
      </c>
      <c r="O112" s="4"/>
      <c r="P112" s="34" t="str">
        <f>_xlfn.IFNA(VLOOKUP(L112,[2]汇总!A:C,3,0),"")</f>
        <v/>
      </c>
      <c r="Q112" s="34"/>
      <c r="R112" s="34"/>
      <c r="S112" s="4">
        <v>4</v>
      </c>
      <c r="T112" s="4">
        <v>329</v>
      </c>
      <c r="U112" s="4"/>
      <c r="V112" s="4">
        <v>4</v>
      </c>
      <c r="W112">
        <v>388</v>
      </c>
    </row>
    <row r="113" spans="1:23" hidden="1">
      <c r="A113" s="34"/>
      <c r="B113" s="4">
        <v>52106</v>
      </c>
      <c r="C113" s="4" t="s">
        <v>70</v>
      </c>
      <c r="D113" s="4">
        <v>2</v>
      </c>
      <c r="E113" s="4">
        <v>0</v>
      </c>
      <c r="F113" s="4">
        <v>2</v>
      </c>
      <c r="G113" s="4" t="s">
        <v>931</v>
      </c>
      <c r="H113" s="4" t="s">
        <v>932</v>
      </c>
      <c r="I113" s="4">
        <v>1</v>
      </c>
      <c r="J113" s="4">
        <v>0</v>
      </c>
      <c r="K113" s="4">
        <v>0</v>
      </c>
      <c r="L113" s="4"/>
      <c r="M113" s="4">
        <v>0</v>
      </c>
      <c r="N113" s="4">
        <v>0</v>
      </c>
      <c r="O113" s="4"/>
      <c r="P113" s="34" t="str">
        <f>_xlfn.IFNA(VLOOKUP(L113,[2]汇总!A:C,3,0),"")</f>
        <v/>
      </c>
      <c r="Q113" s="34"/>
      <c r="R113" s="34"/>
      <c r="S113" s="4">
        <v>3</v>
      </c>
      <c r="T113" s="4">
        <v>221</v>
      </c>
      <c r="U113" s="4"/>
      <c r="V113" s="4">
        <v>3</v>
      </c>
      <c r="W113">
        <v>260</v>
      </c>
    </row>
    <row r="114" spans="1:23" hidden="1">
      <c r="A114" s="34"/>
      <c r="B114" s="4">
        <v>52107</v>
      </c>
      <c r="C114" s="4" t="s">
        <v>72</v>
      </c>
      <c r="D114" s="4">
        <v>2</v>
      </c>
      <c r="E114" s="4">
        <v>0</v>
      </c>
      <c r="F114" s="4">
        <v>2</v>
      </c>
      <c r="G114" s="4" t="s">
        <v>933</v>
      </c>
      <c r="H114" s="4" t="s">
        <v>934</v>
      </c>
      <c r="I114" s="4">
        <v>1</v>
      </c>
      <c r="J114" s="4">
        <v>0</v>
      </c>
      <c r="K114" s="4">
        <v>0</v>
      </c>
      <c r="L114" s="4"/>
      <c r="M114" s="4">
        <v>0</v>
      </c>
      <c r="N114" s="4">
        <v>0</v>
      </c>
      <c r="O114" s="4"/>
      <c r="P114" s="34" t="str">
        <f>_xlfn.IFNA(VLOOKUP(L114,[2]汇总!A:C,3,0),"")</f>
        <v/>
      </c>
      <c r="Q114" s="34"/>
      <c r="R114" s="34"/>
      <c r="S114" s="4">
        <v>3</v>
      </c>
      <c r="T114" s="4">
        <v>248</v>
      </c>
      <c r="U114" s="4"/>
      <c r="V114" s="4">
        <v>3</v>
      </c>
      <c r="W114">
        <v>292</v>
      </c>
    </row>
    <row r="115" spans="1:23" hidden="1">
      <c r="A115" s="34"/>
      <c r="B115" s="4">
        <v>52108</v>
      </c>
      <c r="C115" s="4" t="s">
        <v>935</v>
      </c>
      <c r="D115" s="4">
        <v>2</v>
      </c>
      <c r="E115" s="4">
        <v>0</v>
      </c>
      <c r="F115" s="4">
        <v>2</v>
      </c>
      <c r="G115" s="4" t="s">
        <v>936</v>
      </c>
      <c r="H115" s="4" t="s">
        <v>937</v>
      </c>
      <c r="I115" s="4">
        <v>1</v>
      </c>
      <c r="J115" s="4">
        <v>0</v>
      </c>
      <c r="K115" s="4">
        <v>0</v>
      </c>
      <c r="L115" s="4"/>
      <c r="M115" s="4">
        <v>0</v>
      </c>
      <c r="N115" s="4">
        <v>0</v>
      </c>
      <c r="O115" s="4"/>
      <c r="P115" s="34" t="str">
        <f>_xlfn.IFNA(VLOOKUP(L115,[2]汇总!A:C,3,0),"")</f>
        <v/>
      </c>
      <c r="Q115" s="34"/>
      <c r="R115" s="34"/>
      <c r="S115" s="4">
        <v>3</v>
      </c>
      <c r="T115" s="4">
        <v>275</v>
      </c>
      <c r="U115" s="4"/>
      <c r="V115" s="4">
        <v>3</v>
      </c>
      <c r="W115">
        <v>324</v>
      </c>
    </row>
    <row r="116" spans="1:23" hidden="1">
      <c r="A116" s="34"/>
      <c r="B116" s="4">
        <v>52109</v>
      </c>
      <c r="C116" s="4" t="s">
        <v>938</v>
      </c>
      <c r="D116" s="4">
        <v>2</v>
      </c>
      <c r="E116" s="4">
        <v>0</v>
      </c>
      <c r="F116" s="4">
        <v>2</v>
      </c>
      <c r="G116" s="4" t="s">
        <v>939</v>
      </c>
      <c r="H116" s="4" t="s">
        <v>940</v>
      </c>
      <c r="I116" s="4">
        <v>1</v>
      </c>
      <c r="J116" s="4">
        <v>0</v>
      </c>
      <c r="K116" s="4">
        <v>1</v>
      </c>
      <c r="L116" s="4"/>
      <c r="M116" s="4">
        <v>0</v>
      </c>
      <c r="N116" s="4">
        <v>0</v>
      </c>
      <c r="O116" s="4"/>
      <c r="P116" s="34" t="str">
        <f>_xlfn.IFNA(VLOOKUP(L116,[2]汇总!A:C,3,0),"")</f>
        <v/>
      </c>
      <c r="Q116" s="34"/>
      <c r="R116" s="34"/>
      <c r="S116" s="4">
        <v>3</v>
      </c>
      <c r="T116" s="4">
        <v>302</v>
      </c>
      <c r="U116" s="4"/>
      <c r="V116" s="4">
        <v>3</v>
      </c>
      <c r="W116">
        <v>356</v>
      </c>
    </row>
    <row r="117" spans="1:23" hidden="1">
      <c r="A117" s="34"/>
      <c r="B117" s="4">
        <v>52110</v>
      </c>
      <c r="C117" s="4" t="s">
        <v>941</v>
      </c>
      <c r="D117" s="4">
        <v>2</v>
      </c>
      <c r="E117" s="4">
        <v>0</v>
      </c>
      <c r="F117" s="4">
        <v>2</v>
      </c>
      <c r="G117" s="4" t="s">
        <v>942</v>
      </c>
      <c r="H117" s="4" t="s">
        <v>943</v>
      </c>
      <c r="I117" s="4">
        <v>1</v>
      </c>
      <c r="J117" s="4">
        <v>0</v>
      </c>
      <c r="K117" s="4">
        <v>1</v>
      </c>
      <c r="L117" s="4"/>
      <c r="M117" s="4">
        <v>0</v>
      </c>
      <c r="N117" s="4">
        <v>0</v>
      </c>
      <c r="O117" s="4"/>
      <c r="P117" s="34" t="str">
        <f>_xlfn.IFNA(VLOOKUP(L117,[2]汇总!A:C,3,0),"")</f>
        <v/>
      </c>
      <c r="Q117" s="34"/>
      <c r="R117" s="34"/>
      <c r="S117" s="4">
        <v>3</v>
      </c>
      <c r="T117" s="4">
        <v>329</v>
      </c>
      <c r="U117" s="4"/>
      <c r="V117" s="4">
        <v>3</v>
      </c>
      <c r="W117">
        <v>388</v>
      </c>
    </row>
    <row r="118" spans="1:23" hidden="1">
      <c r="A118" s="34"/>
      <c r="B118" s="4">
        <v>52111</v>
      </c>
      <c r="C118" s="4" t="s">
        <v>944</v>
      </c>
      <c r="D118" s="4">
        <v>2</v>
      </c>
      <c r="E118" s="4">
        <v>0</v>
      </c>
      <c r="F118" s="4">
        <v>2</v>
      </c>
      <c r="G118" s="4" t="s">
        <v>945</v>
      </c>
      <c r="H118" s="4" t="s">
        <v>946</v>
      </c>
      <c r="I118" s="4">
        <v>1</v>
      </c>
      <c r="J118" s="4">
        <v>1</v>
      </c>
      <c r="K118" s="4">
        <v>1</v>
      </c>
      <c r="L118" s="4"/>
      <c r="M118" s="4">
        <v>0</v>
      </c>
      <c r="N118" s="4">
        <v>0</v>
      </c>
      <c r="O118" s="4"/>
      <c r="P118" s="34" t="str">
        <f>_xlfn.IFNA(VLOOKUP(L118,[2]汇总!A:C,3,0),"")</f>
        <v/>
      </c>
      <c r="Q118" s="34"/>
      <c r="R118" s="34"/>
      <c r="S118" s="4">
        <v>3</v>
      </c>
      <c r="T118" s="4">
        <v>357</v>
      </c>
      <c r="U118" s="4"/>
      <c r="V118" s="4">
        <v>3</v>
      </c>
      <c r="W118">
        <v>420</v>
      </c>
    </row>
    <row r="119" spans="1:23" hidden="1">
      <c r="A119" s="34"/>
      <c r="B119" s="4">
        <v>52112</v>
      </c>
      <c r="C119" s="4" t="s">
        <v>947</v>
      </c>
      <c r="D119" s="4">
        <v>2</v>
      </c>
      <c r="E119" s="4">
        <v>0</v>
      </c>
      <c r="F119" s="4">
        <v>2</v>
      </c>
      <c r="G119" s="4" t="s">
        <v>943</v>
      </c>
      <c r="H119" s="4" t="s">
        <v>948</v>
      </c>
      <c r="I119" s="4">
        <v>1</v>
      </c>
      <c r="J119" s="4">
        <v>1</v>
      </c>
      <c r="K119" s="4">
        <v>1</v>
      </c>
      <c r="L119" s="4"/>
      <c r="M119" s="4">
        <v>0</v>
      </c>
      <c r="N119" s="4">
        <v>0</v>
      </c>
      <c r="O119" s="4"/>
      <c r="P119" s="34" t="str">
        <f>_xlfn.IFNA(VLOOKUP(L119,[2]汇总!A:C,3,0),"")</f>
        <v/>
      </c>
      <c r="Q119" s="34"/>
      <c r="R119" s="34"/>
      <c r="S119" s="4">
        <v>3</v>
      </c>
      <c r="T119" s="4">
        <v>388</v>
      </c>
      <c r="U119" s="4"/>
      <c r="V119" s="4">
        <v>3</v>
      </c>
      <c r="W119">
        <v>457</v>
      </c>
    </row>
    <row r="120" spans="1:23" hidden="1">
      <c r="A120" s="34"/>
      <c r="B120" s="4">
        <v>52113</v>
      </c>
      <c r="C120" s="4" t="s">
        <v>949</v>
      </c>
      <c r="D120" s="4">
        <v>2</v>
      </c>
      <c r="E120" s="4">
        <v>0</v>
      </c>
      <c r="F120" s="4">
        <v>2</v>
      </c>
      <c r="G120" s="4" t="s">
        <v>950</v>
      </c>
      <c r="H120" s="4" t="s">
        <v>951</v>
      </c>
      <c r="I120" s="4">
        <v>1</v>
      </c>
      <c r="J120" s="4">
        <v>1</v>
      </c>
      <c r="K120" s="4">
        <v>1</v>
      </c>
      <c r="L120" s="4"/>
      <c r="M120" s="4">
        <v>0</v>
      </c>
      <c r="N120" s="4">
        <v>0</v>
      </c>
      <c r="O120" s="4"/>
      <c r="P120" s="34" t="str">
        <f>_xlfn.IFNA(VLOOKUP(L120,[2]汇总!A:C,3,0),"")</f>
        <v/>
      </c>
      <c r="Q120" s="34"/>
      <c r="R120" s="34"/>
      <c r="S120" s="4">
        <v>4</v>
      </c>
      <c r="T120" s="4">
        <v>357</v>
      </c>
      <c r="U120" s="4"/>
      <c r="V120" s="4">
        <v>4</v>
      </c>
      <c r="W120">
        <v>420</v>
      </c>
    </row>
    <row r="121" spans="1:23" hidden="1">
      <c r="A121" s="34"/>
      <c r="B121" s="4">
        <v>52114</v>
      </c>
      <c r="C121" s="4" t="s">
        <v>952</v>
      </c>
      <c r="D121" s="4">
        <v>2</v>
      </c>
      <c r="E121" s="4">
        <v>0</v>
      </c>
      <c r="F121" s="4">
        <v>2</v>
      </c>
      <c r="G121" s="4" t="s">
        <v>930</v>
      </c>
      <c r="H121" s="4" t="s">
        <v>953</v>
      </c>
      <c r="I121" s="4">
        <v>1</v>
      </c>
      <c r="J121" s="4">
        <v>1</v>
      </c>
      <c r="K121" s="4">
        <v>1</v>
      </c>
      <c r="L121" s="4"/>
      <c r="M121" s="4">
        <v>0</v>
      </c>
      <c r="N121" s="4">
        <v>0</v>
      </c>
      <c r="O121" s="4"/>
      <c r="P121" s="34" t="str">
        <f>_xlfn.IFNA(VLOOKUP(L121,[2]汇总!A:C,3,0),"")</f>
        <v/>
      </c>
      <c r="Q121" s="34"/>
      <c r="R121" s="34"/>
      <c r="S121" s="4">
        <v>4</v>
      </c>
      <c r="T121" s="4">
        <v>388</v>
      </c>
      <c r="U121" s="4"/>
      <c r="V121" s="4">
        <v>4</v>
      </c>
      <c r="W121">
        <v>457</v>
      </c>
    </row>
    <row r="122" spans="1:23" hidden="1">
      <c r="A122" s="34"/>
      <c r="B122" s="4">
        <v>52115</v>
      </c>
      <c r="C122" s="4" t="s">
        <v>74</v>
      </c>
      <c r="D122" s="4">
        <v>2</v>
      </c>
      <c r="E122" s="4">
        <v>0</v>
      </c>
      <c r="F122" s="4">
        <v>3</v>
      </c>
      <c r="G122" s="4" t="s">
        <v>954</v>
      </c>
      <c r="H122" s="4" t="s">
        <v>955</v>
      </c>
      <c r="I122" s="4">
        <v>1</v>
      </c>
      <c r="J122" s="4">
        <v>0</v>
      </c>
      <c r="K122" s="4">
        <v>0</v>
      </c>
      <c r="L122" s="4"/>
      <c r="M122" s="4">
        <v>0</v>
      </c>
      <c r="N122" s="4">
        <v>0</v>
      </c>
      <c r="O122" s="4"/>
      <c r="P122" s="34" t="str">
        <f>_xlfn.IFNA(VLOOKUP(L122,[2]汇总!A:C,3,0),"")</f>
        <v/>
      </c>
      <c r="Q122" s="34"/>
      <c r="R122" s="34"/>
      <c r="S122" s="4">
        <v>1</v>
      </c>
      <c r="T122" s="4">
        <v>2244</v>
      </c>
      <c r="U122" s="4"/>
      <c r="V122" s="4">
        <v>1</v>
      </c>
      <c r="W122">
        <v>2640</v>
      </c>
    </row>
    <row r="123" spans="1:23" hidden="1">
      <c r="A123" s="34"/>
      <c r="B123" s="4">
        <v>52116</v>
      </c>
      <c r="C123" s="4" t="s">
        <v>76</v>
      </c>
      <c r="D123" s="4">
        <v>2</v>
      </c>
      <c r="E123" s="4">
        <v>0</v>
      </c>
      <c r="F123" s="4">
        <v>3</v>
      </c>
      <c r="G123" s="4" t="s">
        <v>956</v>
      </c>
      <c r="H123" s="4" t="s">
        <v>957</v>
      </c>
      <c r="I123" s="4">
        <v>1</v>
      </c>
      <c r="J123" s="4">
        <v>0</v>
      </c>
      <c r="K123" s="4">
        <v>0</v>
      </c>
      <c r="L123" s="4"/>
      <c r="M123" s="4">
        <v>0</v>
      </c>
      <c r="N123" s="4">
        <v>0</v>
      </c>
      <c r="O123" s="4"/>
      <c r="P123" s="34" t="str">
        <f>_xlfn.IFNA(VLOOKUP(L123,[2]汇总!A:C,3,0),"")</f>
        <v/>
      </c>
      <c r="Q123" s="34"/>
      <c r="R123" s="34"/>
      <c r="S123" s="4">
        <v>1</v>
      </c>
      <c r="T123" s="4">
        <v>2374</v>
      </c>
      <c r="U123" s="4"/>
      <c r="V123" s="4">
        <v>1</v>
      </c>
      <c r="W123">
        <v>2794</v>
      </c>
    </row>
    <row r="124" spans="1:23" hidden="1">
      <c r="A124" s="34"/>
      <c r="B124" s="4">
        <v>52117</v>
      </c>
      <c r="C124" s="4" t="s">
        <v>958</v>
      </c>
      <c r="D124" s="4">
        <v>2</v>
      </c>
      <c r="E124" s="4">
        <v>0</v>
      </c>
      <c r="F124" s="4">
        <v>3</v>
      </c>
      <c r="G124" s="4" t="s">
        <v>959</v>
      </c>
      <c r="H124" s="4" t="s">
        <v>960</v>
      </c>
      <c r="I124" s="4">
        <v>1</v>
      </c>
      <c r="J124" s="4">
        <v>0</v>
      </c>
      <c r="K124" s="4">
        <v>0</v>
      </c>
      <c r="L124" s="4"/>
      <c r="M124" s="4">
        <v>0</v>
      </c>
      <c r="N124" s="4">
        <v>0</v>
      </c>
      <c r="O124" s="4"/>
      <c r="P124" s="34" t="str">
        <f>_xlfn.IFNA(VLOOKUP(L124,[2]汇总!A:C,3,0),"")</f>
        <v/>
      </c>
      <c r="Q124" s="34"/>
      <c r="R124" s="34"/>
      <c r="S124" s="4">
        <v>1</v>
      </c>
      <c r="T124" s="4">
        <v>2505</v>
      </c>
      <c r="U124" s="4"/>
      <c r="V124" s="4">
        <v>1</v>
      </c>
      <c r="W124">
        <v>2948</v>
      </c>
    </row>
    <row r="125" spans="1:23" hidden="1">
      <c r="A125" s="34"/>
      <c r="B125" s="4">
        <v>52118</v>
      </c>
      <c r="C125" s="4" t="s">
        <v>961</v>
      </c>
      <c r="D125" s="4">
        <v>2</v>
      </c>
      <c r="E125" s="4">
        <v>0</v>
      </c>
      <c r="F125" s="4">
        <v>3</v>
      </c>
      <c r="G125" s="4" t="s">
        <v>962</v>
      </c>
      <c r="H125" s="4" t="s">
        <v>963</v>
      </c>
      <c r="I125" s="4">
        <v>1</v>
      </c>
      <c r="J125" s="4">
        <v>0</v>
      </c>
      <c r="K125" s="4">
        <v>0</v>
      </c>
      <c r="L125" s="4"/>
      <c r="M125" s="4">
        <v>0</v>
      </c>
      <c r="N125" s="4">
        <v>0</v>
      </c>
      <c r="O125" s="4"/>
      <c r="P125" s="34" t="str">
        <f>_xlfn.IFNA(VLOOKUP(L125,[2]汇总!A:C,3,0),"")</f>
        <v/>
      </c>
      <c r="Q125" s="34"/>
      <c r="R125" s="34"/>
      <c r="S125" s="4">
        <v>1</v>
      </c>
      <c r="T125" s="4">
        <v>2636</v>
      </c>
      <c r="U125" s="4"/>
      <c r="V125" s="4">
        <v>1</v>
      </c>
      <c r="W125">
        <v>3102</v>
      </c>
    </row>
    <row r="126" spans="1:23" hidden="1">
      <c r="A126" s="34"/>
      <c r="B126" s="4">
        <v>52119</v>
      </c>
      <c r="C126" s="4" t="s">
        <v>964</v>
      </c>
      <c r="D126" s="4">
        <v>2</v>
      </c>
      <c r="E126" s="4">
        <v>0</v>
      </c>
      <c r="F126" s="4">
        <v>3</v>
      </c>
      <c r="G126" s="4" t="s">
        <v>965</v>
      </c>
      <c r="H126" s="4" t="s">
        <v>966</v>
      </c>
      <c r="I126" s="4">
        <v>1</v>
      </c>
      <c r="J126" s="4">
        <v>0</v>
      </c>
      <c r="K126" s="4">
        <v>0</v>
      </c>
      <c r="L126" s="4"/>
      <c r="M126" s="4">
        <v>0</v>
      </c>
      <c r="N126" s="4">
        <v>0</v>
      </c>
      <c r="O126" s="4"/>
      <c r="P126" s="34" t="str">
        <f>_xlfn.IFNA(VLOOKUP(L126,[2]汇总!A:C,3,0),"")</f>
        <v/>
      </c>
      <c r="Q126" s="34"/>
      <c r="R126" s="34"/>
      <c r="S126" s="4">
        <v>1</v>
      </c>
      <c r="T126" s="4">
        <v>2767</v>
      </c>
      <c r="U126" s="4"/>
      <c r="V126" s="4">
        <v>1</v>
      </c>
      <c r="W126">
        <v>3256</v>
      </c>
    </row>
    <row r="127" spans="1:23" hidden="1">
      <c r="A127" s="34"/>
      <c r="B127" s="4">
        <v>52120</v>
      </c>
      <c r="C127" s="4" t="s">
        <v>967</v>
      </c>
      <c r="D127" s="4">
        <v>2</v>
      </c>
      <c r="E127" s="4">
        <v>0</v>
      </c>
      <c r="F127" s="4">
        <v>3</v>
      </c>
      <c r="G127" s="4" t="s">
        <v>968</v>
      </c>
      <c r="H127" s="4" t="s">
        <v>969</v>
      </c>
      <c r="I127" s="4">
        <v>1</v>
      </c>
      <c r="J127" s="4">
        <v>0</v>
      </c>
      <c r="K127" s="4">
        <v>0</v>
      </c>
      <c r="L127" s="4"/>
      <c r="M127" s="4">
        <v>0</v>
      </c>
      <c r="N127" s="4">
        <v>0</v>
      </c>
      <c r="O127" s="4"/>
      <c r="P127" s="34" t="str">
        <f>_xlfn.IFNA(VLOOKUP(L127,[2]汇总!A:C,3,0),"")</f>
        <v/>
      </c>
      <c r="Q127" s="34"/>
      <c r="R127" s="34"/>
      <c r="S127" s="4">
        <v>1</v>
      </c>
      <c r="T127" s="4">
        <v>2898</v>
      </c>
      <c r="U127" s="4"/>
      <c r="V127" s="4">
        <v>1</v>
      </c>
      <c r="W127">
        <v>3410</v>
      </c>
    </row>
    <row r="128" spans="1:23" hidden="1">
      <c r="A128" s="34"/>
      <c r="B128" s="4">
        <v>52121</v>
      </c>
      <c r="C128" s="4" t="s">
        <v>970</v>
      </c>
      <c r="D128" s="4">
        <v>2</v>
      </c>
      <c r="E128" s="4">
        <v>0</v>
      </c>
      <c r="F128" s="4">
        <v>3</v>
      </c>
      <c r="G128" s="4" t="s">
        <v>971</v>
      </c>
      <c r="H128" s="4" t="s">
        <v>972</v>
      </c>
      <c r="I128" s="4">
        <v>1</v>
      </c>
      <c r="J128" s="4">
        <v>0</v>
      </c>
      <c r="K128" s="4">
        <v>0</v>
      </c>
      <c r="L128" s="4"/>
      <c r="M128" s="4">
        <v>0</v>
      </c>
      <c r="N128" s="4">
        <v>0</v>
      </c>
      <c r="O128" s="4"/>
      <c r="P128" s="34" t="str">
        <f>_xlfn.IFNA(VLOOKUP(L128,[2]汇总!A:C,3,0),"")</f>
        <v/>
      </c>
      <c r="Q128" s="34"/>
      <c r="R128" s="34"/>
      <c r="S128" s="4">
        <v>1</v>
      </c>
      <c r="T128" s="4">
        <v>3029</v>
      </c>
      <c r="U128" s="4"/>
      <c r="V128" s="4">
        <v>1</v>
      </c>
      <c r="W128">
        <v>3564</v>
      </c>
    </row>
    <row r="129" spans="1:23" hidden="1">
      <c r="A129" s="34"/>
      <c r="B129" s="4">
        <v>52122</v>
      </c>
      <c r="C129" s="4" t="s">
        <v>973</v>
      </c>
      <c r="D129" s="4">
        <v>2</v>
      </c>
      <c r="E129" s="4">
        <v>0</v>
      </c>
      <c r="F129" s="4">
        <v>3</v>
      </c>
      <c r="G129" s="4" t="s">
        <v>974</v>
      </c>
      <c r="H129" s="4" t="s">
        <v>975</v>
      </c>
      <c r="I129" s="4">
        <v>1</v>
      </c>
      <c r="J129" s="4">
        <v>0</v>
      </c>
      <c r="K129" s="4">
        <v>0</v>
      </c>
      <c r="L129" s="4"/>
      <c r="M129" s="4">
        <v>0</v>
      </c>
      <c r="N129" s="4">
        <v>0</v>
      </c>
      <c r="O129" s="4"/>
      <c r="P129" s="34" t="str">
        <f>_xlfn.IFNA(VLOOKUP(L129,[2]汇总!A:C,3,0),"")</f>
        <v/>
      </c>
      <c r="Q129" s="34"/>
      <c r="R129" s="34"/>
      <c r="S129" s="4">
        <v>1</v>
      </c>
      <c r="T129" s="4">
        <v>3160</v>
      </c>
      <c r="U129" s="4"/>
      <c r="V129" s="4">
        <v>1</v>
      </c>
      <c r="W129">
        <v>3718</v>
      </c>
    </row>
    <row r="130" spans="1:23" hidden="1">
      <c r="A130" s="34"/>
      <c r="B130" s="4">
        <v>52123</v>
      </c>
      <c r="C130" s="4" t="s">
        <v>976</v>
      </c>
      <c r="D130" s="4">
        <v>2</v>
      </c>
      <c r="E130" s="4">
        <v>0</v>
      </c>
      <c r="F130" s="4">
        <v>3</v>
      </c>
      <c r="G130" s="4" t="s">
        <v>977</v>
      </c>
      <c r="H130" s="4" t="s">
        <v>978</v>
      </c>
      <c r="I130" s="4">
        <v>1</v>
      </c>
      <c r="J130" s="4">
        <v>0</v>
      </c>
      <c r="K130" s="4">
        <v>1</v>
      </c>
      <c r="L130" s="4"/>
      <c r="M130" s="4">
        <v>0</v>
      </c>
      <c r="N130" s="4">
        <v>0</v>
      </c>
      <c r="O130" s="4"/>
      <c r="P130" s="34" t="str">
        <f>_xlfn.IFNA(VLOOKUP(L130,[2]汇总!A:C,3,0),"")</f>
        <v/>
      </c>
      <c r="Q130" s="34"/>
      <c r="R130" s="34"/>
      <c r="S130" s="4">
        <v>1</v>
      </c>
      <c r="T130" s="4">
        <v>3291</v>
      </c>
      <c r="U130" s="4"/>
      <c r="V130" s="4">
        <v>1</v>
      </c>
      <c r="W130">
        <v>3872</v>
      </c>
    </row>
    <row r="131" spans="1:23" hidden="1">
      <c r="A131" s="34"/>
      <c r="B131" s="4">
        <v>52124</v>
      </c>
      <c r="C131" s="4" t="s">
        <v>979</v>
      </c>
      <c r="D131" s="4">
        <v>2</v>
      </c>
      <c r="E131" s="4">
        <v>0</v>
      </c>
      <c r="F131" s="4">
        <v>3</v>
      </c>
      <c r="G131" s="4" t="s">
        <v>980</v>
      </c>
      <c r="H131" s="4" t="s">
        <v>981</v>
      </c>
      <c r="I131" s="4">
        <v>1</v>
      </c>
      <c r="J131" s="4">
        <v>0</v>
      </c>
      <c r="K131" s="4">
        <v>1</v>
      </c>
      <c r="L131" s="4"/>
      <c r="M131" s="4">
        <v>0</v>
      </c>
      <c r="N131" s="4">
        <v>0</v>
      </c>
      <c r="O131" s="4"/>
      <c r="P131" s="34" t="str">
        <f>_xlfn.IFNA(VLOOKUP(L131,[2]汇总!A:C,3,0),"")</f>
        <v/>
      </c>
      <c r="Q131" s="34"/>
      <c r="R131" s="34"/>
      <c r="S131" s="4">
        <v>1</v>
      </c>
      <c r="T131" s="4">
        <v>3422</v>
      </c>
      <c r="U131" s="4"/>
      <c r="V131" s="4">
        <v>1</v>
      </c>
      <c r="W131">
        <v>4026</v>
      </c>
    </row>
    <row r="132" spans="1:23" hidden="1">
      <c r="A132" s="34"/>
      <c r="B132" s="4">
        <v>52125</v>
      </c>
      <c r="C132" s="4" t="s">
        <v>982</v>
      </c>
      <c r="D132" s="4">
        <v>2</v>
      </c>
      <c r="E132" s="4">
        <v>0</v>
      </c>
      <c r="F132" s="4">
        <v>3</v>
      </c>
      <c r="G132" s="4" t="s">
        <v>983</v>
      </c>
      <c r="H132" s="4" t="s">
        <v>984</v>
      </c>
      <c r="I132" s="4">
        <v>1</v>
      </c>
      <c r="J132" s="4">
        <v>0</v>
      </c>
      <c r="K132" s="4">
        <v>1</v>
      </c>
      <c r="L132" s="4"/>
      <c r="M132" s="4">
        <v>0</v>
      </c>
      <c r="N132" s="4">
        <v>0</v>
      </c>
      <c r="O132" s="4"/>
      <c r="P132" s="34" t="str">
        <f>_xlfn.IFNA(VLOOKUP(L132,[2]汇总!A:C,3,0),"")</f>
        <v/>
      </c>
      <c r="Q132" s="34"/>
      <c r="R132" s="34"/>
      <c r="S132" s="4">
        <v>1</v>
      </c>
      <c r="T132" s="4">
        <v>3553</v>
      </c>
      <c r="U132" s="4"/>
      <c r="V132" s="4">
        <v>1</v>
      </c>
      <c r="W132">
        <v>4180</v>
      </c>
    </row>
    <row r="133" spans="1:23" hidden="1">
      <c r="A133" s="34"/>
      <c r="B133" s="4">
        <v>52126</v>
      </c>
      <c r="C133" s="4" t="s">
        <v>985</v>
      </c>
      <c r="D133" s="4">
        <v>2</v>
      </c>
      <c r="E133" s="4">
        <v>0</v>
      </c>
      <c r="F133" s="4">
        <v>3</v>
      </c>
      <c r="G133" s="4" t="s">
        <v>986</v>
      </c>
      <c r="H133" s="4" t="s">
        <v>987</v>
      </c>
      <c r="I133" s="4">
        <v>2</v>
      </c>
      <c r="J133" s="4">
        <v>0</v>
      </c>
      <c r="K133" s="4">
        <v>1</v>
      </c>
      <c r="L133" s="4"/>
      <c r="M133" s="4">
        <v>0</v>
      </c>
      <c r="N133" s="4">
        <v>0</v>
      </c>
      <c r="O133" s="4"/>
      <c r="P133" s="34" t="str">
        <f>_xlfn.IFNA(VLOOKUP(L133,[2]汇总!A:C,3,0),"")</f>
        <v/>
      </c>
      <c r="Q133" s="34"/>
      <c r="R133" s="34"/>
      <c r="S133" s="4">
        <v>1</v>
      </c>
      <c r="T133" s="4">
        <v>3683</v>
      </c>
      <c r="U133" s="4"/>
      <c r="V133" s="4">
        <v>1</v>
      </c>
      <c r="W133">
        <v>4334</v>
      </c>
    </row>
    <row r="134" spans="1:23" hidden="1">
      <c r="A134" s="34"/>
      <c r="B134" s="4">
        <v>52127</v>
      </c>
      <c r="C134" s="4" t="s">
        <v>988</v>
      </c>
      <c r="D134" s="4">
        <v>2</v>
      </c>
      <c r="E134" s="4">
        <v>0</v>
      </c>
      <c r="F134" s="4">
        <v>3</v>
      </c>
      <c r="G134" s="4" t="s">
        <v>989</v>
      </c>
      <c r="H134" s="4" t="s">
        <v>990</v>
      </c>
      <c r="I134" s="4">
        <v>2</v>
      </c>
      <c r="J134" s="4">
        <v>0</v>
      </c>
      <c r="K134" s="4">
        <v>1</v>
      </c>
      <c r="L134" s="4"/>
      <c r="M134" s="4">
        <v>0</v>
      </c>
      <c r="N134" s="4">
        <v>0</v>
      </c>
      <c r="O134" s="4"/>
      <c r="P134" s="34" t="str">
        <f>_xlfn.IFNA(VLOOKUP(L134,[2]汇总!A:C,3,0),"")</f>
        <v/>
      </c>
      <c r="Q134" s="34"/>
      <c r="R134" s="34"/>
      <c r="S134" s="4">
        <v>1</v>
      </c>
      <c r="T134" s="4">
        <v>3814</v>
      </c>
      <c r="U134" s="4"/>
      <c r="V134" s="4">
        <v>1</v>
      </c>
      <c r="W134">
        <v>4488</v>
      </c>
    </row>
    <row r="135" spans="1:23" hidden="1">
      <c r="A135" s="34"/>
      <c r="B135" s="4">
        <v>52128</v>
      </c>
      <c r="C135" s="4" t="s">
        <v>991</v>
      </c>
      <c r="D135" s="4">
        <v>2</v>
      </c>
      <c r="E135" s="4">
        <v>0</v>
      </c>
      <c r="F135" s="4">
        <v>3</v>
      </c>
      <c r="G135" s="4" t="s">
        <v>992</v>
      </c>
      <c r="H135" s="4" t="s">
        <v>993</v>
      </c>
      <c r="I135" s="4">
        <v>2</v>
      </c>
      <c r="J135" s="4">
        <v>0</v>
      </c>
      <c r="K135" s="4">
        <v>1</v>
      </c>
      <c r="L135" s="4"/>
      <c r="M135" s="4">
        <v>0</v>
      </c>
      <c r="N135" s="4">
        <v>0</v>
      </c>
      <c r="O135" s="4"/>
      <c r="P135" s="34" t="str">
        <f>_xlfn.IFNA(VLOOKUP(L135,[2]汇总!A:C,3,0),"")</f>
        <v/>
      </c>
      <c r="Q135" s="34"/>
      <c r="R135" s="34"/>
      <c r="S135" s="4">
        <v>1</v>
      </c>
      <c r="T135" s="4">
        <v>3949</v>
      </c>
      <c r="U135" s="4"/>
      <c r="V135" s="4">
        <v>1</v>
      </c>
      <c r="W135">
        <v>4646</v>
      </c>
    </row>
    <row r="136" spans="1:23" hidden="1">
      <c r="A136" s="34"/>
      <c r="B136" s="4">
        <v>52129</v>
      </c>
      <c r="C136" s="4" t="s">
        <v>78</v>
      </c>
      <c r="D136" s="4">
        <v>2</v>
      </c>
      <c r="E136" s="4">
        <v>0</v>
      </c>
      <c r="F136" s="4">
        <v>4</v>
      </c>
      <c r="G136" s="4" t="s">
        <v>994</v>
      </c>
      <c r="H136" s="4" t="s">
        <v>995</v>
      </c>
      <c r="I136" s="4">
        <v>1</v>
      </c>
      <c r="J136" s="4">
        <v>0</v>
      </c>
      <c r="K136" s="4">
        <v>0</v>
      </c>
      <c r="L136" s="4"/>
      <c r="M136" s="4">
        <v>0</v>
      </c>
      <c r="N136" s="4">
        <v>0</v>
      </c>
      <c r="O136" s="4"/>
      <c r="P136" s="34" t="str">
        <f>_xlfn.IFNA(VLOOKUP(L136,[2]汇总!A:C,3,0),"")</f>
        <v/>
      </c>
      <c r="Q136" s="34"/>
      <c r="R136" s="34"/>
      <c r="S136" s="4">
        <v>5</v>
      </c>
      <c r="T136" s="4">
        <v>359</v>
      </c>
      <c r="U136" s="4"/>
      <c r="V136" s="4">
        <v>5</v>
      </c>
      <c r="W136">
        <v>422</v>
      </c>
    </row>
    <row r="137" spans="1:23" hidden="1">
      <c r="A137" s="34"/>
      <c r="B137" s="4">
        <v>52130</v>
      </c>
      <c r="C137" s="4" t="s">
        <v>80</v>
      </c>
      <c r="D137" s="4">
        <v>2</v>
      </c>
      <c r="E137" s="4">
        <v>0</v>
      </c>
      <c r="F137" s="4">
        <v>4</v>
      </c>
      <c r="G137" s="4" t="s">
        <v>996</v>
      </c>
      <c r="H137" s="4" t="s">
        <v>997</v>
      </c>
      <c r="I137" s="4">
        <v>1</v>
      </c>
      <c r="J137" s="4">
        <v>0</v>
      </c>
      <c r="K137" s="4">
        <v>0</v>
      </c>
      <c r="L137" s="4"/>
      <c r="M137" s="4">
        <v>0</v>
      </c>
      <c r="N137" s="4">
        <v>0</v>
      </c>
      <c r="O137" s="4"/>
      <c r="P137" s="34" t="str">
        <f>_xlfn.IFNA(VLOOKUP(L137,[2]汇总!A:C,3,0),"")</f>
        <v/>
      </c>
      <c r="Q137" s="34"/>
      <c r="R137" s="34"/>
      <c r="S137" s="4">
        <v>5</v>
      </c>
      <c r="T137" s="4">
        <v>379</v>
      </c>
      <c r="U137" s="4"/>
      <c r="V137" s="4">
        <v>5</v>
      </c>
      <c r="W137">
        <v>447</v>
      </c>
    </row>
    <row r="138" spans="1:23" hidden="1">
      <c r="A138" s="34"/>
      <c r="B138" s="4">
        <v>52131</v>
      </c>
      <c r="C138" s="4" t="s">
        <v>998</v>
      </c>
      <c r="D138" s="4">
        <v>2</v>
      </c>
      <c r="E138" s="4">
        <v>0</v>
      </c>
      <c r="F138" s="4">
        <v>4</v>
      </c>
      <c r="G138" s="4" t="s">
        <v>999</v>
      </c>
      <c r="H138" s="4" t="s">
        <v>1000</v>
      </c>
      <c r="I138" s="4">
        <v>1</v>
      </c>
      <c r="J138" s="4">
        <v>0</v>
      </c>
      <c r="K138" s="4">
        <v>0</v>
      </c>
      <c r="L138" s="4"/>
      <c r="M138" s="4">
        <v>0</v>
      </c>
      <c r="N138" s="4">
        <v>0</v>
      </c>
      <c r="O138" s="4"/>
      <c r="P138" s="34" t="str">
        <f>_xlfn.IFNA(VLOOKUP(L138,[2]汇总!A:C,3,0),"")</f>
        <v/>
      </c>
      <c r="Q138" s="34"/>
      <c r="R138" s="34"/>
      <c r="S138" s="4">
        <v>5</v>
      </c>
      <c r="T138" s="4">
        <v>400</v>
      </c>
      <c r="U138" s="4"/>
      <c r="V138" s="4">
        <v>5</v>
      </c>
      <c r="W138">
        <v>471</v>
      </c>
    </row>
    <row r="139" spans="1:23" hidden="1">
      <c r="A139" s="34"/>
      <c r="B139" s="4">
        <v>52132</v>
      </c>
      <c r="C139" s="4" t="s">
        <v>1001</v>
      </c>
      <c r="D139" s="4">
        <v>2</v>
      </c>
      <c r="E139" s="4">
        <v>0</v>
      </c>
      <c r="F139" s="4">
        <v>4</v>
      </c>
      <c r="G139" s="4" t="s">
        <v>1002</v>
      </c>
      <c r="H139" s="4" t="s">
        <v>1003</v>
      </c>
      <c r="I139" s="4">
        <v>1</v>
      </c>
      <c r="J139" s="4">
        <v>0</v>
      </c>
      <c r="K139" s="4">
        <v>0</v>
      </c>
      <c r="L139" s="4"/>
      <c r="M139" s="4">
        <v>0</v>
      </c>
      <c r="N139" s="4">
        <v>0</v>
      </c>
      <c r="O139" s="4"/>
      <c r="P139" s="34" t="str">
        <f>_xlfn.IFNA(VLOOKUP(L139,[2]汇总!A:C,3,0),"")</f>
        <v/>
      </c>
      <c r="Q139" s="34"/>
      <c r="R139" s="34"/>
      <c r="S139" s="4">
        <v>5</v>
      </c>
      <c r="T139" s="4">
        <v>420</v>
      </c>
      <c r="U139" s="4"/>
      <c r="V139" s="4">
        <v>5</v>
      </c>
      <c r="W139">
        <v>495</v>
      </c>
    </row>
    <row r="140" spans="1:23" hidden="1">
      <c r="A140" s="34"/>
      <c r="B140" s="4">
        <v>52133</v>
      </c>
      <c r="C140" s="4" t="s">
        <v>1004</v>
      </c>
      <c r="D140" s="4">
        <v>2</v>
      </c>
      <c r="E140" s="4">
        <v>0</v>
      </c>
      <c r="F140" s="4">
        <v>4</v>
      </c>
      <c r="G140" s="4" t="s">
        <v>1005</v>
      </c>
      <c r="H140" s="4" t="s">
        <v>1006</v>
      </c>
      <c r="I140" s="4">
        <v>1</v>
      </c>
      <c r="J140" s="4">
        <v>0</v>
      </c>
      <c r="K140" s="4">
        <v>0</v>
      </c>
      <c r="L140" s="4"/>
      <c r="M140" s="4">
        <v>0</v>
      </c>
      <c r="N140" s="4">
        <v>0</v>
      </c>
      <c r="O140" s="4"/>
      <c r="P140" s="34" t="str">
        <f>_xlfn.IFNA(VLOOKUP(L140,[2]汇总!A:C,3,0),"")</f>
        <v/>
      </c>
      <c r="Q140" s="34"/>
      <c r="R140" s="34"/>
      <c r="S140" s="4">
        <v>5</v>
      </c>
      <c r="T140" s="4">
        <v>441</v>
      </c>
      <c r="U140" s="4"/>
      <c r="V140" s="4">
        <v>5</v>
      </c>
      <c r="W140">
        <v>519</v>
      </c>
    </row>
    <row r="141" spans="1:23" hidden="1">
      <c r="A141" s="34"/>
      <c r="B141" s="4">
        <v>52134</v>
      </c>
      <c r="C141" s="4" t="s">
        <v>1007</v>
      </c>
      <c r="D141" s="4">
        <v>2</v>
      </c>
      <c r="E141" s="4">
        <v>0</v>
      </c>
      <c r="F141" s="4">
        <v>4</v>
      </c>
      <c r="G141" s="4" t="s">
        <v>1008</v>
      </c>
      <c r="H141" s="4" t="s">
        <v>1009</v>
      </c>
      <c r="I141" s="4">
        <v>1</v>
      </c>
      <c r="J141" s="4">
        <v>0</v>
      </c>
      <c r="K141" s="4">
        <v>0</v>
      </c>
      <c r="L141" s="4"/>
      <c r="M141" s="4">
        <v>0</v>
      </c>
      <c r="N141" s="4">
        <v>0</v>
      </c>
      <c r="O141" s="4"/>
      <c r="P141" s="34" t="str">
        <f>_xlfn.IFNA(VLOOKUP(L141,[2]汇总!A:C,3,0),"")</f>
        <v/>
      </c>
      <c r="Q141" s="34"/>
      <c r="R141" s="34"/>
      <c r="S141" s="4">
        <v>5</v>
      </c>
      <c r="T141" s="4">
        <v>461</v>
      </c>
      <c r="U141" s="4"/>
      <c r="V141" s="4">
        <v>5</v>
      </c>
      <c r="W141">
        <v>543</v>
      </c>
    </row>
    <row r="142" spans="1:23" hidden="1">
      <c r="A142" s="34"/>
      <c r="B142" s="4">
        <v>52135</v>
      </c>
      <c r="C142" s="4" t="s">
        <v>1010</v>
      </c>
      <c r="D142" s="4">
        <v>2</v>
      </c>
      <c r="E142" s="4">
        <v>0</v>
      </c>
      <c r="F142" s="4">
        <v>4</v>
      </c>
      <c r="G142" s="4" t="s">
        <v>1011</v>
      </c>
      <c r="H142" s="4" t="s">
        <v>1012</v>
      </c>
      <c r="I142" s="4">
        <v>1</v>
      </c>
      <c r="J142" s="4">
        <v>0</v>
      </c>
      <c r="K142" s="4">
        <v>0</v>
      </c>
      <c r="L142" s="4"/>
      <c r="M142" s="4">
        <v>0</v>
      </c>
      <c r="N142" s="4">
        <v>0</v>
      </c>
      <c r="O142" s="4"/>
      <c r="P142" s="34" t="str">
        <f>_xlfn.IFNA(VLOOKUP(L142,[2]汇总!A:C,3,0),"")</f>
        <v/>
      </c>
      <c r="Q142" s="34"/>
      <c r="R142" s="34"/>
      <c r="S142" s="4">
        <v>5</v>
      </c>
      <c r="T142" s="4">
        <v>481</v>
      </c>
      <c r="U142" s="4"/>
      <c r="V142" s="4">
        <v>5</v>
      </c>
      <c r="W142">
        <v>567</v>
      </c>
    </row>
    <row r="143" spans="1:23" hidden="1">
      <c r="A143" s="34"/>
      <c r="B143" s="4">
        <v>52136</v>
      </c>
      <c r="C143" s="4" t="s">
        <v>1013</v>
      </c>
      <c r="D143" s="4">
        <v>2</v>
      </c>
      <c r="E143" s="4">
        <v>0</v>
      </c>
      <c r="F143" s="4">
        <v>4</v>
      </c>
      <c r="G143" s="4" t="s">
        <v>1014</v>
      </c>
      <c r="H143" s="4" t="s">
        <v>1015</v>
      </c>
      <c r="I143" s="4">
        <v>1</v>
      </c>
      <c r="J143" s="4">
        <v>0</v>
      </c>
      <c r="K143" s="4">
        <v>0</v>
      </c>
      <c r="L143" s="4"/>
      <c r="M143" s="4">
        <v>0</v>
      </c>
      <c r="N143" s="4">
        <v>0</v>
      </c>
      <c r="O143" s="4"/>
      <c r="P143" s="34" t="str">
        <f>_xlfn.IFNA(VLOOKUP(L143,[2]汇总!A:C,3,0),"")</f>
        <v/>
      </c>
      <c r="Q143" s="34"/>
      <c r="R143" s="34"/>
      <c r="S143" s="4">
        <v>5</v>
      </c>
      <c r="T143" s="4">
        <v>502</v>
      </c>
      <c r="U143" s="4"/>
      <c r="V143" s="4">
        <v>5</v>
      </c>
      <c r="W143">
        <v>591</v>
      </c>
    </row>
    <row r="144" spans="1:23" hidden="1">
      <c r="A144" s="34"/>
      <c r="B144" s="4">
        <v>52137</v>
      </c>
      <c r="C144" s="4" t="s">
        <v>1016</v>
      </c>
      <c r="D144" s="4">
        <v>2</v>
      </c>
      <c r="E144" s="4">
        <v>0</v>
      </c>
      <c r="F144" s="4">
        <v>4</v>
      </c>
      <c r="G144" s="4" t="s">
        <v>1017</v>
      </c>
      <c r="H144" s="4" t="s">
        <v>1018</v>
      </c>
      <c r="I144" s="4">
        <v>1</v>
      </c>
      <c r="J144" s="4">
        <v>0</v>
      </c>
      <c r="K144" s="4">
        <v>1</v>
      </c>
      <c r="L144" s="4"/>
      <c r="M144" s="4">
        <v>0</v>
      </c>
      <c r="N144" s="4">
        <v>0</v>
      </c>
      <c r="O144" s="4"/>
      <c r="P144" s="34" t="str">
        <f>_xlfn.IFNA(VLOOKUP(L144,[2]汇总!A:C,3,0),"")</f>
        <v/>
      </c>
      <c r="Q144" s="34"/>
      <c r="R144" s="34"/>
      <c r="S144" s="4">
        <v>5</v>
      </c>
      <c r="T144" s="4">
        <v>522</v>
      </c>
      <c r="U144" s="4"/>
      <c r="V144" s="4">
        <v>5</v>
      </c>
      <c r="W144">
        <v>615</v>
      </c>
    </row>
    <row r="145" spans="1:23" hidden="1">
      <c r="A145" s="34"/>
      <c r="B145" s="4">
        <v>52138</v>
      </c>
      <c r="C145" s="4" t="s">
        <v>1019</v>
      </c>
      <c r="D145" s="4">
        <v>2</v>
      </c>
      <c r="E145" s="4">
        <v>0</v>
      </c>
      <c r="F145" s="4">
        <v>4</v>
      </c>
      <c r="G145" s="4" t="s">
        <v>1009</v>
      </c>
      <c r="H145" s="4" t="s">
        <v>1020</v>
      </c>
      <c r="I145" s="4">
        <v>1</v>
      </c>
      <c r="J145" s="4">
        <v>0</v>
      </c>
      <c r="K145" s="4">
        <v>1</v>
      </c>
      <c r="L145" s="4"/>
      <c r="M145" s="4">
        <v>0</v>
      </c>
      <c r="N145" s="4">
        <v>0</v>
      </c>
      <c r="O145" s="4"/>
      <c r="P145" s="34" t="str">
        <f>_xlfn.IFNA(VLOOKUP(L145,[2]汇总!A:C,3,0),"")</f>
        <v/>
      </c>
      <c r="Q145" s="34"/>
      <c r="R145" s="34"/>
      <c r="S145" s="4">
        <v>5</v>
      </c>
      <c r="T145" s="4">
        <v>543</v>
      </c>
      <c r="U145" s="4"/>
      <c r="V145" s="4">
        <v>5</v>
      </c>
      <c r="W145">
        <v>639</v>
      </c>
    </row>
    <row r="146" spans="1:23" hidden="1">
      <c r="A146" s="34"/>
      <c r="B146" s="4">
        <v>52139</v>
      </c>
      <c r="C146" s="4" t="s">
        <v>1021</v>
      </c>
      <c r="D146" s="4">
        <v>2</v>
      </c>
      <c r="E146" s="4">
        <v>0</v>
      </c>
      <c r="F146" s="4">
        <v>4</v>
      </c>
      <c r="G146" s="4" t="s">
        <v>1022</v>
      </c>
      <c r="H146" s="4" t="s">
        <v>1023</v>
      </c>
      <c r="I146" s="4">
        <v>1</v>
      </c>
      <c r="J146" s="4">
        <v>0</v>
      </c>
      <c r="K146" s="4">
        <v>1</v>
      </c>
      <c r="L146" s="4"/>
      <c r="M146" s="4">
        <v>0</v>
      </c>
      <c r="N146" s="4">
        <v>0</v>
      </c>
      <c r="O146" s="4"/>
      <c r="P146" s="34" t="str">
        <f>_xlfn.IFNA(VLOOKUP(L146,[2]汇总!A:C,3,0),"")</f>
        <v/>
      </c>
      <c r="Q146" s="34"/>
      <c r="R146" s="34"/>
      <c r="S146" s="4">
        <v>5</v>
      </c>
      <c r="T146" s="4">
        <v>563</v>
      </c>
      <c r="U146" s="4"/>
      <c r="V146" s="4">
        <v>5</v>
      </c>
      <c r="W146">
        <v>663</v>
      </c>
    </row>
    <row r="147" spans="1:23" hidden="1">
      <c r="A147" s="34"/>
      <c r="B147" s="4">
        <v>52140</v>
      </c>
      <c r="C147" s="4" t="s">
        <v>1024</v>
      </c>
      <c r="D147" s="4">
        <v>2</v>
      </c>
      <c r="E147" s="4">
        <v>0</v>
      </c>
      <c r="F147" s="4">
        <v>4</v>
      </c>
      <c r="G147" s="4" t="s">
        <v>1025</v>
      </c>
      <c r="H147" s="4" t="s">
        <v>1026</v>
      </c>
      <c r="I147" s="4">
        <v>2</v>
      </c>
      <c r="J147" s="4">
        <v>0</v>
      </c>
      <c r="K147" s="4">
        <v>1</v>
      </c>
      <c r="L147" s="4"/>
      <c r="M147" s="4">
        <v>0</v>
      </c>
      <c r="N147" s="4">
        <v>0</v>
      </c>
      <c r="O147" s="4"/>
      <c r="P147" s="34" t="str">
        <f>_xlfn.IFNA(VLOOKUP(L147,[2]汇总!A:C,3,0),"")</f>
        <v/>
      </c>
      <c r="Q147" s="34"/>
      <c r="R147" s="34"/>
      <c r="S147" s="4">
        <v>5</v>
      </c>
      <c r="T147" s="4">
        <v>583</v>
      </c>
      <c r="U147" s="4"/>
      <c r="V147" s="4">
        <v>5</v>
      </c>
      <c r="W147">
        <v>687</v>
      </c>
    </row>
    <row r="148" spans="1:23" hidden="1">
      <c r="A148" s="34"/>
      <c r="B148" s="4">
        <v>52141</v>
      </c>
      <c r="C148" s="4" t="s">
        <v>1027</v>
      </c>
      <c r="D148" s="4">
        <v>2</v>
      </c>
      <c r="E148" s="4">
        <v>0</v>
      </c>
      <c r="F148" s="4">
        <v>4</v>
      </c>
      <c r="G148" s="4" t="s">
        <v>1028</v>
      </c>
      <c r="H148" s="4" t="s">
        <v>1029</v>
      </c>
      <c r="I148" s="4">
        <v>2</v>
      </c>
      <c r="J148" s="4">
        <v>0</v>
      </c>
      <c r="K148" s="4">
        <v>1</v>
      </c>
      <c r="L148" s="4"/>
      <c r="M148" s="4">
        <v>0</v>
      </c>
      <c r="N148" s="4">
        <v>0</v>
      </c>
      <c r="O148" s="4"/>
      <c r="P148" s="34" t="str">
        <f>_xlfn.IFNA(VLOOKUP(L148,[2]汇总!A:C,3,0),"")</f>
        <v/>
      </c>
      <c r="Q148" s="34"/>
      <c r="R148" s="34"/>
      <c r="S148" s="4">
        <v>5</v>
      </c>
      <c r="T148" s="4">
        <v>604</v>
      </c>
      <c r="U148" s="4"/>
      <c r="V148" s="4">
        <v>5</v>
      </c>
      <c r="W148">
        <v>711</v>
      </c>
    </row>
    <row r="149" spans="1:23" hidden="1">
      <c r="A149" s="34"/>
      <c r="B149" s="4">
        <v>52142</v>
      </c>
      <c r="C149" s="4" t="s">
        <v>1030</v>
      </c>
      <c r="D149" s="4">
        <v>2</v>
      </c>
      <c r="E149" s="4">
        <v>0</v>
      </c>
      <c r="F149" s="4">
        <v>4</v>
      </c>
      <c r="G149" s="4" t="s">
        <v>1031</v>
      </c>
      <c r="H149" s="4" t="s">
        <v>1032</v>
      </c>
      <c r="I149" s="4">
        <v>2</v>
      </c>
      <c r="J149" s="4">
        <v>0</v>
      </c>
      <c r="K149" s="4">
        <v>1</v>
      </c>
      <c r="L149" s="4"/>
      <c r="M149" s="4">
        <v>0</v>
      </c>
      <c r="N149" s="4">
        <v>0</v>
      </c>
      <c r="O149" s="4"/>
      <c r="P149" s="34" t="str">
        <f>_xlfn.IFNA(VLOOKUP(L149,[2]汇总!A:C,3,0),"")</f>
        <v/>
      </c>
      <c r="Q149" s="34"/>
      <c r="R149" s="34"/>
      <c r="S149" s="4">
        <v>5</v>
      </c>
      <c r="T149" s="4">
        <v>631</v>
      </c>
      <c r="U149" s="4"/>
      <c r="V149" s="4">
        <v>5</v>
      </c>
      <c r="W149">
        <v>743</v>
      </c>
    </row>
    <row r="150" spans="1:23" hidden="1">
      <c r="A150" s="34"/>
      <c r="B150" s="4">
        <v>52143</v>
      </c>
      <c r="C150" s="4" t="s">
        <v>1033</v>
      </c>
      <c r="D150" s="4">
        <v>2</v>
      </c>
      <c r="E150" s="4">
        <v>0</v>
      </c>
      <c r="F150" s="4">
        <v>5</v>
      </c>
      <c r="G150" s="4" t="s">
        <v>1034</v>
      </c>
      <c r="H150" s="4" t="s">
        <v>1035</v>
      </c>
      <c r="I150" s="4">
        <v>1</v>
      </c>
      <c r="J150" s="4">
        <v>0</v>
      </c>
      <c r="K150" s="4">
        <v>0</v>
      </c>
      <c r="L150" s="4"/>
      <c r="M150" s="4">
        <v>0</v>
      </c>
      <c r="N150" s="4">
        <v>0</v>
      </c>
      <c r="O150" s="4"/>
      <c r="P150" s="34" t="str">
        <f>_xlfn.IFNA(VLOOKUP(L150,[2]汇总!A:C,3,0),"")</f>
        <v/>
      </c>
      <c r="Q150" s="34"/>
      <c r="R150" s="34"/>
      <c r="S150" s="4">
        <v>2</v>
      </c>
      <c r="T150" s="4">
        <v>68</v>
      </c>
      <c r="U150" s="4"/>
      <c r="V150" s="4">
        <v>2</v>
      </c>
      <c r="W150">
        <v>80</v>
      </c>
    </row>
    <row r="151" spans="1:23" hidden="1">
      <c r="A151" s="34"/>
      <c r="B151" s="4">
        <v>52144</v>
      </c>
      <c r="C151" s="4" t="s">
        <v>1036</v>
      </c>
      <c r="D151" s="4">
        <v>2</v>
      </c>
      <c r="E151" s="4">
        <v>0</v>
      </c>
      <c r="F151" s="4">
        <v>5</v>
      </c>
      <c r="G151" s="4" t="s">
        <v>1037</v>
      </c>
      <c r="H151" s="4" t="s">
        <v>1038</v>
      </c>
      <c r="I151" s="4">
        <v>1</v>
      </c>
      <c r="J151" s="4">
        <v>0</v>
      </c>
      <c r="K151" s="4">
        <v>0</v>
      </c>
      <c r="L151" s="4"/>
      <c r="M151" s="4">
        <v>0</v>
      </c>
      <c r="N151" s="4">
        <v>0</v>
      </c>
      <c r="O151" s="4"/>
      <c r="P151" s="34" t="str">
        <f>_xlfn.IFNA(VLOOKUP(L151,[2]汇总!A:C,3,0),"")</f>
        <v/>
      </c>
      <c r="Q151" s="34"/>
      <c r="R151" s="34"/>
      <c r="S151" s="4">
        <v>2</v>
      </c>
      <c r="T151" s="4">
        <v>71</v>
      </c>
      <c r="U151" s="4"/>
      <c r="V151" s="4">
        <v>2</v>
      </c>
      <c r="W151">
        <v>84</v>
      </c>
    </row>
    <row r="152" spans="1:23" hidden="1">
      <c r="A152" s="34"/>
      <c r="B152" s="4">
        <v>52145</v>
      </c>
      <c r="C152" s="4" t="s">
        <v>1039</v>
      </c>
      <c r="D152" s="4">
        <v>2</v>
      </c>
      <c r="E152" s="4">
        <v>0</v>
      </c>
      <c r="F152" s="4">
        <v>5</v>
      </c>
      <c r="G152" s="4" t="s">
        <v>1040</v>
      </c>
      <c r="H152" s="4" t="s">
        <v>1041</v>
      </c>
      <c r="I152" s="4">
        <v>1</v>
      </c>
      <c r="J152" s="4">
        <v>0</v>
      </c>
      <c r="K152" s="4">
        <v>0</v>
      </c>
      <c r="L152" s="4"/>
      <c r="M152" s="4">
        <v>0</v>
      </c>
      <c r="N152" s="4">
        <v>0</v>
      </c>
      <c r="O152" s="4"/>
      <c r="P152" s="34" t="str">
        <f>_xlfn.IFNA(VLOOKUP(L152,[2]汇总!A:C,3,0),"")</f>
        <v/>
      </c>
      <c r="Q152" s="34"/>
      <c r="R152" s="34"/>
      <c r="S152" s="4">
        <v>2</v>
      </c>
      <c r="T152" s="4">
        <v>74</v>
      </c>
      <c r="U152" s="4"/>
      <c r="V152" s="4">
        <v>2</v>
      </c>
      <c r="W152">
        <v>88</v>
      </c>
    </row>
    <row r="153" spans="1:23" hidden="1">
      <c r="A153" s="34"/>
      <c r="B153" s="4">
        <v>52146</v>
      </c>
      <c r="C153" s="4" t="s">
        <v>1042</v>
      </c>
      <c r="D153" s="4">
        <v>2</v>
      </c>
      <c r="E153" s="4">
        <v>0</v>
      </c>
      <c r="F153" s="4">
        <v>5</v>
      </c>
      <c r="G153" s="4" t="s">
        <v>1043</v>
      </c>
      <c r="H153" s="4" t="s">
        <v>1044</v>
      </c>
      <c r="I153" s="4">
        <v>1</v>
      </c>
      <c r="J153" s="4">
        <v>0</v>
      </c>
      <c r="K153" s="4">
        <v>0</v>
      </c>
      <c r="L153" s="4"/>
      <c r="M153" s="4">
        <v>0</v>
      </c>
      <c r="N153" s="4">
        <v>0</v>
      </c>
      <c r="O153" s="4"/>
      <c r="P153" s="34" t="str">
        <f>_xlfn.IFNA(VLOOKUP(L153,[2]汇总!A:C,3,0),"")</f>
        <v/>
      </c>
      <c r="Q153" s="34"/>
      <c r="R153" s="34"/>
      <c r="S153" s="4">
        <v>2</v>
      </c>
      <c r="T153" s="4">
        <v>78</v>
      </c>
      <c r="U153" s="4"/>
      <c r="V153" s="4">
        <v>2</v>
      </c>
      <c r="W153">
        <v>92</v>
      </c>
    </row>
    <row r="154" spans="1:23" hidden="1">
      <c r="A154" s="34"/>
      <c r="B154" s="4">
        <v>52147</v>
      </c>
      <c r="C154" s="4" t="s">
        <v>1045</v>
      </c>
      <c r="D154" s="4">
        <v>2</v>
      </c>
      <c r="E154" s="4">
        <v>0</v>
      </c>
      <c r="F154" s="4">
        <v>5</v>
      </c>
      <c r="G154" s="4" t="s">
        <v>1046</v>
      </c>
      <c r="H154" s="4" t="s">
        <v>1047</v>
      </c>
      <c r="I154" s="4">
        <v>1</v>
      </c>
      <c r="J154" s="4">
        <v>0</v>
      </c>
      <c r="K154" s="4">
        <v>0</v>
      </c>
      <c r="L154" s="4"/>
      <c r="M154" s="4">
        <v>0</v>
      </c>
      <c r="N154" s="4">
        <v>0</v>
      </c>
      <c r="O154" s="4"/>
      <c r="P154" s="34" t="str">
        <f>_xlfn.IFNA(VLOOKUP(L154,[2]汇总!A:C,3,0),"")</f>
        <v/>
      </c>
      <c r="Q154" s="34"/>
      <c r="R154" s="34"/>
      <c r="S154" s="4">
        <v>2</v>
      </c>
      <c r="T154" s="4">
        <v>81</v>
      </c>
      <c r="U154" s="4"/>
      <c r="V154" s="4">
        <v>2</v>
      </c>
      <c r="W154">
        <v>96</v>
      </c>
    </row>
    <row r="155" spans="1:23" hidden="1">
      <c r="A155" s="34"/>
      <c r="B155" s="4">
        <v>52148</v>
      </c>
      <c r="C155" s="4" t="s">
        <v>1048</v>
      </c>
      <c r="D155" s="4">
        <v>2</v>
      </c>
      <c r="E155" s="4">
        <v>0</v>
      </c>
      <c r="F155" s="4">
        <v>5</v>
      </c>
      <c r="G155" s="4" t="s">
        <v>1049</v>
      </c>
      <c r="H155" s="4" t="s">
        <v>1050</v>
      </c>
      <c r="I155" s="4">
        <v>1</v>
      </c>
      <c r="J155" s="4">
        <v>0</v>
      </c>
      <c r="K155" s="4">
        <v>0</v>
      </c>
      <c r="L155" s="4"/>
      <c r="M155" s="4">
        <v>0</v>
      </c>
      <c r="N155" s="4">
        <v>0</v>
      </c>
      <c r="O155" s="4"/>
      <c r="P155" s="34" t="str">
        <f>_xlfn.IFNA(VLOOKUP(L155,[2]汇总!A:C,3,0),"")</f>
        <v/>
      </c>
      <c r="Q155" s="34"/>
      <c r="R155" s="34"/>
      <c r="S155" s="4">
        <v>2</v>
      </c>
      <c r="T155" s="4">
        <v>85</v>
      </c>
      <c r="U155" s="4"/>
      <c r="V155" s="4">
        <v>2</v>
      </c>
      <c r="W155">
        <v>100</v>
      </c>
    </row>
    <row r="156" spans="1:23" hidden="1">
      <c r="A156" s="34"/>
      <c r="B156" s="4">
        <v>52149</v>
      </c>
      <c r="C156" s="4" t="s">
        <v>1051</v>
      </c>
      <c r="D156" s="4">
        <v>2</v>
      </c>
      <c r="E156" s="4">
        <v>0</v>
      </c>
      <c r="F156" s="4">
        <v>5</v>
      </c>
      <c r="G156" s="4" t="s">
        <v>1041</v>
      </c>
      <c r="H156" s="4" t="s">
        <v>1052</v>
      </c>
      <c r="I156" s="4">
        <v>1</v>
      </c>
      <c r="J156" s="4">
        <v>0</v>
      </c>
      <c r="K156" s="4">
        <v>0</v>
      </c>
      <c r="L156" s="4"/>
      <c r="M156" s="4">
        <v>0</v>
      </c>
      <c r="N156" s="4">
        <v>0</v>
      </c>
      <c r="O156" s="4"/>
      <c r="P156" s="34" t="str">
        <f>_xlfn.IFNA(VLOOKUP(L156,[2]汇总!A:C,3,0),"")</f>
        <v/>
      </c>
      <c r="Q156" s="34"/>
      <c r="R156" s="34"/>
      <c r="S156" s="4">
        <v>2</v>
      </c>
      <c r="T156" s="4">
        <v>88</v>
      </c>
      <c r="U156" s="4"/>
      <c r="V156" s="4">
        <v>2</v>
      </c>
      <c r="W156">
        <v>104</v>
      </c>
    </row>
    <row r="157" spans="1:23" hidden="1">
      <c r="A157" s="34"/>
      <c r="B157" s="4">
        <v>52150</v>
      </c>
      <c r="C157" s="4" t="s">
        <v>1053</v>
      </c>
      <c r="D157" s="4">
        <v>2</v>
      </c>
      <c r="E157" s="4">
        <v>0</v>
      </c>
      <c r="F157" s="4">
        <v>5</v>
      </c>
      <c r="G157" s="4" t="s">
        <v>1054</v>
      </c>
      <c r="H157" s="4" t="s">
        <v>1055</v>
      </c>
      <c r="I157" s="4">
        <v>1</v>
      </c>
      <c r="J157" s="4">
        <v>0</v>
      </c>
      <c r="K157" s="4">
        <v>0</v>
      </c>
      <c r="L157" s="4"/>
      <c r="M157" s="4">
        <v>0</v>
      </c>
      <c r="N157" s="4">
        <v>0</v>
      </c>
      <c r="O157" s="4"/>
      <c r="P157" s="34" t="str">
        <f>_xlfn.IFNA(VLOOKUP(L157,[2]汇总!A:C,3,0),"")</f>
        <v/>
      </c>
      <c r="Q157" s="34"/>
      <c r="R157" s="34"/>
      <c r="S157" s="4">
        <v>2</v>
      </c>
      <c r="T157" s="4">
        <v>91</v>
      </c>
      <c r="U157" s="4"/>
      <c r="V157" s="4">
        <v>2</v>
      </c>
      <c r="W157">
        <v>108</v>
      </c>
    </row>
    <row r="158" spans="1:23" hidden="1">
      <c r="A158" s="34"/>
      <c r="B158" s="4">
        <v>52151</v>
      </c>
      <c r="C158" s="4" t="s">
        <v>1056</v>
      </c>
      <c r="D158" s="4">
        <v>2</v>
      </c>
      <c r="E158" s="4">
        <v>0</v>
      </c>
      <c r="F158" s="4">
        <v>5</v>
      </c>
      <c r="G158" s="4" t="s">
        <v>1057</v>
      </c>
      <c r="H158" s="4" t="s">
        <v>1058</v>
      </c>
      <c r="I158" s="4">
        <v>1</v>
      </c>
      <c r="J158" s="4">
        <v>0</v>
      </c>
      <c r="K158" s="4">
        <v>1</v>
      </c>
      <c r="L158" s="4"/>
      <c r="M158" s="4">
        <v>0</v>
      </c>
      <c r="N158" s="4">
        <v>0</v>
      </c>
      <c r="O158" s="4"/>
      <c r="P158" s="34" t="str">
        <f>_xlfn.IFNA(VLOOKUP(L158,[2]汇总!A:C,3,0),"")</f>
        <v/>
      </c>
      <c r="Q158" s="34"/>
      <c r="R158" s="34"/>
      <c r="S158" s="4">
        <v>2</v>
      </c>
      <c r="T158" s="4">
        <v>95</v>
      </c>
      <c r="U158" s="4"/>
      <c r="V158" s="4">
        <v>2</v>
      </c>
      <c r="W158">
        <v>112</v>
      </c>
    </row>
    <row r="159" spans="1:23" hidden="1">
      <c r="A159" s="34"/>
      <c r="B159" s="4">
        <v>52152</v>
      </c>
      <c r="C159" s="4" t="s">
        <v>1059</v>
      </c>
      <c r="D159" s="4">
        <v>2</v>
      </c>
      <c r="E159" s="4">
        <v>0</v>
      </c>
      <c r="F159" s="4">
        <v>5</v>
      </c>
      <c r="G159" s="4" t="s">
        <v>1060</v>
      </c>
      <c r="H159" s="4" t="s">
        <v>1061</v>
      </c>
      <c r="I159" s="4">
        <v>1</v>
      </c>
      <c r="J159" s="4">
        <v>0</v>
      </c>
      <c r="K159" s="4">
        <v>1</v>
      </c>
      <c r="L159" s="4"/>
      <c r="M159" s="4">
        <v>0</v>
      </c>
      <c r="N159" s="4">
        <v>0</v>
      </c>
      <c r="O159" s="4"/>
      <c r="P159" s="34" t="str">
        <f>_xlfn.IFNA(VLOOKUP(L159,[2]汇总!A:C,3,0),"")</f>
        <v/>
      </c>
      <c r="Q159" s="34"/>
      <c r="R159" s="34"/>
      <c r="S159" s="4">
        <v>2</v>
      </c>
      <c r="T159" s="4">
        <v>98</v>
      </c>
      <c r="U159" s="4"/>
      <c r="V159" s="4">
        <v>2</v>
      </c>
      <c r="W159">
        <v>116</v>
      </c>
    </row>
    <row r="160" spans="1:23" hidden="1">
      <c r="A160" s="34"/>
      <c r="B160" s="4">
        <v>52153</v>
      </c>
      <c r="C160" s="4" t="s">
        <v>1062</v>
      </c>
      <c r="D160" s="4">
        <v>2</v>
      </c>
      <c r="E160" s="4">
        <v>0</v>
      </c>
      <c r="F160" s="4">
        <v>5</v>
      </c>
      <c r="G160" s="4" t="s">
        <v>1063</v>
      </c>
      <c r="H160" s="4" t="s">
        <v>67</v>
      </c>
      <c r="I160" s="4">
        <v>1</v>
      </c>
      <c r="J160" s="4">
        <v>0</v>
      </c>
      <c r="K160" s="4">
        <v>1</v>
      </c>
      <c r="L160" s="4"/>
      <c r="M160" s="4">
        <v>0</v>
      </c>
      <c r="N160" s="4">
        <v>0</v>
      </c>
      <c r="O160" s="4"/>
      <c r="P160" s="34" t="str">
        <f>_xlfn.IFNA(VLOOKUP(L160,[2]汇总!A:C,3,0),"")</f>
        <v/>
      </c>
      <c r="Q160" s="34"/>
      <c r="R160" s="34"/>
      <c r="S160" s="4">
        <v>2</v>
      </c>
      <c r="T160" s="4">
        <v>102</v>
      </c>
      <c r="U160" s="4"/>
      <c r="V160" s="4">
        <v>2</v>
      </c>
      <c r="W160">
        <v>120</v>
      </c>
    </row>
    <row r="161" spans="1:23" hidden="1">
      <c r="A161" s="34"/>
      <c r="B161" s="4">
        <v>52154</v>
      </c>
      <c r="C161" s="4" t="s">
        <v>1064</v>
      </c>
      <c r="D161" s="4">
        <v>2</v>
      </c>
      <c r="E161" s="4">
        <v>0</v>
      </c>
      <c r="F161" s="4">
        <v>5</v>
      </c>
      <c r="G161" s="4" t="s">
        <v>1065</v>
      </c>
      <c r="H161" s="4" t="s">
        <v>1066</v>
      </c>
      <c r="I161" s="4">
        <v>2</v>
      </c>
      <c r="J161" s="4">
        <v>0</v>
      </c>
      <c r="K161" s="4">
        <v>1</v>
      </c>
      <c r="L161" s="4"/>
      <c r="M161" s="4">
        <v>0</v>
      </c>
      <c r="N161" s="4">
        <v>0</v>
      </c>
      <c r="O161" s="4"/>
      <c r="P161" s="34" t="str">
        <f>_xlfn.IFNA(VLOOKUP(L161,[2]汇总!A:C,3,0),"")</f>
        <v/>
      </c>
      <c r="Q161" s="34"/>
      <c r="R161" s="34"/>
      <c r="S161" s="4">
        <v>2</v>
      </c>
      <c r="T161" s="4">
        <v>105</v>
      </c>
      <c r="U161" s="4"/>
      <c r="V161" s="4">
        <v>2</v>
      </c>
      <c r="W161">
        <v>124</v>
      </c>
    </row>
    <row r="162" spans="1:23" hidden="1">
      <c r="A162" s="34"/>
      <c r="B162" s="4">
        <v>52155</v>
      </c>
      <c r="C162" s="4" t="s">
        <v>1067</v>
      </c>
      <c r="D162" s="4">
        <v>2</v>
      </c>
      <c r="E162" s="4">
        <v>0</v>
      </c>
      <c r="F162" s="4">
        <v>5</v>
      </c>
      <c r="G162" s="4" t="s">
        <v>1055</v>
      </c>
      <c r="H162" s="4" t="s">
        <v>1068</v>
      </c>
      <c r="I162" s="4">
        <v>2</v>
      </c>
      <c r="J162" s="4">
        <v>0</v>
      </c>
      <c r="K162" s="4">
        <v>1</v>
      </c>
      <c r="L162" s="4"/>
      <c r="M162" s="4">
        <v>0</v>
      </c>
      <c r="N162" s="4">
        <v>0</v>
      </c>
      <c r="O162" s="4"/>
      <c r="P162" s="34" t="str">
        <f>_xlfn.IFNA(VLOOKUP(L162,[2]汇总!A:C,3,0),"")</f>
        <v/>
      </c>
      <c r="Q162" s="34"/>
      <c r="R162" s="34"/>
      <c r="S162" s="4">
        <v>2</v>
      </c>
      <c r="T162" s="4">
        <v>108</v>
      </c>
      <c r="U162" s="4"/>
      <c r="V162" s="4">
        <v>2</v>
      </c>
      <c r="W162">
        <v>128</v>
      </c>
    </row>
    <row r="163" spans="1:23" hidden="1">
      <c r="A163" s="34"/>
      <c r="B163" s="4">
        <v>52156</v>
      </c>
      <c r="C163" s="4" t="s">
        <v>1069</v>
      </c>
      <c r="D163" s="4">
        <v>2</v>
      </c>
      <c r="E163" s="4">
        <v>0</v>
      </c>
      <c r="F163" s="4">
        <v>5</v>
      </c>
      <c r="G163" s="4" t="s">
        <v>1070</v>
      </c>
      <c r="H163" s="4" t="s">
        <v>1071</v>
      </c>
      <c r="I163" s="4">
        <v>2</v>
      </c>
      <c r="J163" s="4">
        <v>0</v>
      </c>
      <c r="K163" s="4">
        <v>1</v>
      </c>
      <c r="L163" s="4"/>
      <c r="M163" s="4">
        <v>0</v>
      </c>
      <c r="N163" s="4">
        <v>0</v>
      </c>
      <c r="O163" s="4"/>
      <c r="P163" s="34" t="str">
        <f>_xlfn.IFNA(VLOOKUP(L163,[2]汇总!A:C,3,0),"")</f>
        <v/>
      </c>
      <c r="Q163" s="34"/>
      <c r="R163" s="34"/>
      <c r="S163" s="4">
        <v>2</v>
      </c>
      <c r="T163" s="4">
        <v>119</v>
      </c>
      <c r="U163" s="4"/>
      <c r="V163" s="4">
        <v>2</v>
      </c>
      <c r="W163">
        <v>140</v>
      </c>
    </row>
    <row r="164" spans="1:23" hidden="1">
      <c r="A164" s="34"/>
      <c r="B164" s="4">
        <v>52157</v>
      </c>
      <c r="C164" s="4" t="s">
        <v>1072</v>
      </c>
      <c r="D164" s="4">
        <v>2</v>
      </c>
      <c r="E164" s="4">
        <v>0</v>
      </c>
      <c r="F164" s="4">
        <v>6</v>
      </c>
      <c r="G164" s="4" t="s">
        <v>1073</v>
      </c>
      <c r="H164" s="4" t="s">
        <v>1074</v>
      </c>
      <c r="I164" s="4">
        <v>1</v>
      </c>
      <c r="J164" s="4">
        <v>0</v>
      </c>
      <c r="K164" s="4">
        <v>0</v>
      </c>
      <c r="L164" s="4"/>
      <c r="M164" s="4">
        <v>0</v>
      </c>
      <c r="N164" s="4">
        <v>0</v>
      </c>
      <c r="O164" s="4"/>
      <c r="P164" s="34" t="str">
        <f>_xlfn.IFNA(VLOOKUP(L164,[2]汇总!A:C,3,0),"")</f>
        <v/>
      </c>
      <c r="Q164" s="34"/>
      <c r="R164" s="34"/>
      <c r="S164" s="4">
        <v>1</v>
      </c>
      <c r="T164" s="4">
        <v>544</v>
      </c>
      <c r="U164" s="4"/>
      <c r="V164" s="4">
        <v>1</v>
      </c>
      <c r="W164">
        <v>640</v>
      </c>
    </row>
    <row r="165" spans="1:23" hidden="1">
      <c r="A165" s="34"/>
      <c r="B165" s="4">
        <v>52158</v>
      </c>
      <c r="C165" s="4" t="s">
        <v>1075</v>
      </c>
      <c r="D165" s="4">
        <v>2</v>
      </c>
      <c r="E165" s="4">
        <v>0</v>
      </c>
      <c r="F165" s="4">
        <v>6</v>
      </c>
      <c r="G165" s="4" t="s">
        <v>1076</v>
      </c>
      <c r="H165" s="4" t="s">
        <v>1077</v>
      </c>
      <c r="I165" s="4">
        <v>1</v>
      </c>
      <c r="J165" s="4">
        <v>0</v>
      </c>
      <c r="K165" s="4">
        <v>0</v>
      </c>
      <c r="L165" s="4"/>
      <c r="M165" s="4">
        <v>0</v>
      </c>
      <c r="N165" s="4">
        <v>0</v>
      </c>
      <c r="O165" s="4"/>
      <c r="P165" s="34" t="str">
        <f>_xlfn.IFNA(VLOOKUP(L165,[2]汇总!A:C,3,0),"")</f>
        <v/>
      </c>
      <c r="Q165" s="34"/>
      <c r="R165" s="34"/>
      <c r="S165" s="4">
        <v>1</v>
      </c>
      <c r="T165" s="4">
        <v>575</v>
      </c>
      <c r="U165" s="4"/>
      <c r="V165" s="4">
        <v>1</v>
      </c>
      <c r="W165">
        <v>677</v>
      </c>
    </row>
    <row r="166" spans="1:23" hidden="1">
      <c r="A166" s="34"/>
      <c r="B166" s="4">
        <v>52159</v>
      </c>
      <c r="C166" s="4" t="s">
        <v>1078</v>
      </c>
      <c r="D166" s="4">
        <v>2</v>
      </c>
      <c r="E166" s="4">
        <v>0</v>
      </c>
      <c r="F166" s="4">
        <v>6</v>
      </c>
      <c r="G166" s="4" t="s">
        <v>1079</v>
      </c>
      <c r="H166" s="4" t="s">
        <v>1080</v>
      </c>
      <c r="I166" s="4">
        <v>1</v>
      </c>
      <c r="J166" s="4">
        <v>0</v>
      </c>
      <c r="K166" s="4">
        <v>0</v>
      </c>
      <c r="L166" s="4"/>
      <c r="M166" s="4">
        <v>0</v>
      </c>
      <c r="N166" s="4">
        <v>0</v>
      </c>
      <c r="O166" s="4"/>
      <c r="P166" s="34" t="str">
        <f>_xlfn.IFNA(VLOOKUP(L166,[2]汇总!A:C,3,0),"")</f>
        <v/>
      </c>
      <c r="Q166" s="34"/>
      <c r="R166" s="34"/>
      <c r="S166" s="4">
        <v>1</v>
      </c>
      <c r="T166" s="4">
        <v>606</v>
      </c>
      <c r="U166" s="4"/>
      <c r="V166" s="4">
        <v>1</v>
      </c>
      <c r="W166">
        <v>714</v>
      </c>
    </row>
    <row r="167" spans="1:23" hidden="1">
      <c r="A167" s="34"/>
      <c r="B167" s="4">
        <v>52160</v>
      </c>
      <c r="C167" s="4" t="s">
        <v>1081</v>
      </c>
      <c r="D167" s="4">
        <v>2</v>
      </c>
      <c r="E167" s="4">
        <v>0</v>
      </c>
      <c r="F167" s="4">
        <v>6</v>
      </c>
      <c r="G167" s="4" t="s">
        <v>1082</v>
      </c>
      <c r="H167" s="4" t="s">
        <v>1083</v>
      </c>
      <c r="I167" s="4">
        <v>1</v>
      </c>
      <c r="J167" s="4">
        <v>0</v>
      </c>
      <c r="K167" s="4">
        <v>0</v>
      </c>
      <c r="L167" s="4"/>
      <c r="M167" s="4">
        <v>0</v>
      </c>
      <c r="N167" s="4">
        <v>0</v>
      </c>
      <c r="O167" s="4"/>
      <c r="P167" s="34" t="str">
        <f>_xlfn.IFNA(VLOOKUP(L167,[2]汇总!A:C,3,0),"")</f>
        <v/>
      </c>
      <c r="Q167" s="34"/>
      <c r="R167" s="34"/>
      <c r="S167" s="4">
        <v>1</v>
      </c>
      <c r="T167" s="4">
        <v>638</v>
      </c>
      <c r="U167" s="4"/>
      <c r="V167" s="4">
        <v>1</v>
      </c>
      <c r="W167">
        <v>751</v>
      </c>
    </row>
    <row r="168" spans="1:23" hidden="1">
      <c r="A168" s="34"/>
      <c r="B168" s="4">
        <v>52161</v>
      </c>
      <c r="C168" s="4" t="s">
        <v>1084</v>
      </c>
      <c r="D168" s="4">
        <v>2</v>
      </c>
      <c r="E168" s="4">
        <v>0</v>
      </c>
      <c r="F168" s="4">
        <v>6</v>
      </c>
      <c r="G168" s="4" t="s">
        <v>1085</v>
      </c>
      <c r="H168" s="4" t="s">
        <v>1086</v>
      </c>
      <c r="I168" s="4">
        <v>1</v>
      </c>
      <c r="J168" s="4">
        <v>0</v>
      </c>
      <c r="K168" s="4">
        <v>0</v>
      </c>
      <c r="L168" s="4"/>
      <c r="M168" s="4">
        <v>0</v>
      </c>
      <c r="N168" s="4">
        <v>0</v>
      </c>
      <c r="O168" s="4"/>
      <c r="P168" s="34" t="str">
        <f>_xlfn.IFNA(VLOOKUP(L168,[2]汇总!A:C,3,0),"")</f>
        <v/>
      </c>
      <c r="Q168" s="34"/>
      <c r="R168" s="34"/>
      <c r="S168" s="4">
        <v>1</v>
      </c>
      <c r="T168" s="4">
        <v>669</v>
      </c>
      <c r="U168" s="4"/>
      <c r="V168" s="4">
        <v>1</v>
      </c>
      <c r="W168">
        <v>788</v>
      </c>
    </row>
    <row r="169" spans="1:23" hidden="1">
      <c r="A169" s="34"/>
      <c r="B169" s="4">
        <v>52162</v>
      </c>
      <c r="C169" s="4" t="s">
        <v>1087</v>
      </c>
      <c r="D169" s="4">
        <v>2</v>
      </c>
      <c r="E169" s="4">
        <v>0</v>
      </c>
      <c r="F169" s="4">
        <v>6</v>
      </c>
      <c r="G169" s="4" t="s">
        <v>1088</v>
      </c>
      <c r="H169" s="4" t="s">
        <v>1089</v>
      </c>
      <c r="I169" s="4">
        <v>1</v>
      </c>
      <c r="J169" s="4">
        <v>0</v>
      </c>
      <c r="K169" s="4">
        <v>0</v>
      </c>
      <c r="L169" s="4"/>
      <c r="M169" s="4">
        <v>0</v>
      </c>
      <c r="N169" s="4">
        <v>0</v>
      </c>
      <c r="O169" s="4"/>
      <c r="P169" s="34" t="str">
        <f>_xlfn.IFNA(VLOOKUP(L169,[2]汇总!A:C,3,0),"")</f>
        <v/>
      </c>
      <c r="Q169" s="34"/>
      <c r="R169" s="34"/>
      <c r="S169" s="4">
        <v>1</v>
      </c>
      <c r="T169" s="4">
        <v>701</v>
      </c>
      <c r="U169" s="4"/>
      <c r="V169" s="4">
        <v>1</v>
      </c>
      <c r="W169">
        <v>825</v>
      </c>
    </row>
    <row r="170" spans="1:23" hidden="1">
      <c r="A170" s="34"/>
      <c r="B170" s="4">
        <v>52163</v>
      </c>
      <c r="C170" s="4" t="s">
        <v>1090</v>
      </c>
      <c r="D170" s="4">
        <v>2</v>
      </c>
      <c r="E170" s="4">
        <v>0</v>
      </c>
      <c r="F170" s="4">
        <v>6</v>
      </c>
      <c r="G170" s="4" t="s">
        <v>1091</v>
      </c>
      <c r="H170" s="4" t="s">
        <v>1092</v>
      </c>
      <c r="I170" s="4">
        <v>1</v>
      </c>
      <c r="J170" s="4">
        <v>0</v>
      </c>
      <c r="K170" s="4">
        <v>0</v>
      </c>
      <c r="L170" s="4"/>
      <c r="M170" s="4">
        <v>0</v>
      </c>
      <c r="N170" s="4">
        <v>0</v>
      </c>
      <c r="O170" s="4"/>
      <c r="P170" s="34" t="str">
        <f>_xlfn.IFNA(VLOOKUP(L170,[2]汇总!A:C,3,0),"")</f>
        <v/>
      </c>
      <c r="Q170" s="34"/>
      <c r="R170" s="34"/>
      <c r="S170" s="4">
        <v>1</v>
      </c>
      <c r="T170" s="4">
        <v>732</v>
      </c>
      <c r="U170" s="4"/>
      <c r="V170" s="4">
        <v>1</v>
      </c>
      <c r="W170">
        <v>862</v>
      </c>
    </row>
    <row r="171" spans="1:23" hidden="1">
      <c r="A171" s="34"/>
      <c r="B171" s="4">
        <v>52164</v>
      </c>
      <c r="C171" s="4" t="s">
        <v>1093</v>
      </c>
      <c r="D171" s="4">
        <v>2</v>
      </c>
      <c r="E171" s="4">
        <v>0</v>
      </c>
      <c r="F171" s="4">
        <v>6</v>
      </c>
      <c r="G171" s="4" t="s">
        <v>1094</v>
      </c>
      <c r="H171" s="4" t="s">
        <v>1095</v>
      </c>
      <c r="I171" s="4">
        <v>1</v>
      </c>
      <c r="J171" s="4">
        <v>0</v>
      </c>
      <c r="K171" s="4">
        <v>0</v>
      </c>
      <c r="L171" s="4"/>
      <c r="M171" s="4">
        <v>0</v>
      </c>
      <c r="N171" s="4">
        <v>0</v>
      </c>
      <c r="O171" s="4"/>
      <c r="P171" s="34" t="str">
        <f>_xlfn.IFNA(VLOOKUP(L171,[2]汇总!A:C,3,0),"")</f>
        <v/>
      </c>
      <c r="Q171" s="34"/>
      <c r="R171" s="34"/>
      <c r="S171" s="4">
        <v>1</v>
      </c>
      <c r="T171" s="4">
        <v>764</v>
      </c>
      <c r="U171" s="4"/>
      <c r="V171" s="4">
        <v>1</v>
      </c>
      <c r="W171">
        <v>899</v>
      </c>
    </row>
    <row r="172" spans="1:23" hidden="1">
      <c r="A172" s="34"/>
      <c r="B172" s="4">
        <v>52165</v>
      </c>
      <c r="C172" s="4" t="s">
        <v>1096</v>
      </c>
      <c r="D172" s="4">
        <v>2</v>
      </c>
      <c r="E172" s="4">
        <v>0</v>
      </c>
      <c r="F172" s="4">
        <v>6</v>
      </c>
      <c r="G172" s="4" t="s">
        <v>1097</v>
      </c>
      <c r="H172" s="4" t="s">
        <v>1098</v>
      </c>
      <c r="I172" s="4">
        <v>1</v>
      </c>
      <c r="J172" s="4">
        <v>0</v>
      </c>
      <c r="K172" s="4">
        <v>1</v>
      </c>
      <c r="L172" s="4"/>
      <c r="M172" s="4">
        <v>0</v>
      </c>
      <c r="N172" s="4">
        <v>0</v>
      </c>
      <c r="O172" s="4"/>
      <c r="P172" s="34" t="str">
        <f>_xlfn.IFNA(VLOOKUP(L172,[2]汇总!A:C,3,0),"")</f>
        <v/>
      </c>
      <c r="Q172" s="34"/>
      <c r="R172" s="34"/>
      <c r="S172" s="4">
        <v>1</v>
      </c>
      <c r="T172" s="4">
        <v>795</v>
      </c>
      <c r="U172" s="4"/>
      <c r="V172" s="4">
        <v>1</v>
      </c>
      <c r="W172">
        <v>936</v>
      </c>
    </row>
    <row r="173" spans="1:23" hidden="1">
      <c r="A173" s="34"/>
      <c r="B173" s="4">
        <v>52166</v>
      </c>
      <c r="C173" s="4" t="s">
        <v>1099</v>
      </c>
      <c r="D173" s="4">
        <v>2</v>
      </c>
      <c r="E173" s="4">
        <v>0</v>
      </c>
      <c r="F173" s="4">
        <v>6</v>
      </c>
      <c r="G173" s="4" t="s">
        <v>1100</v>
      </c>
      <c r="H173" s="4" t="s">
        <v>1101</v>
      </c>
      <c r="I173" s="4">
        <v>1</v>
      </c>
      <c r="J173" s="4">
        <v>0</v>
      </c>
      <c r="K173" s="4">
        <v>1</v>
      </c>
      <c r="L173" s="4"/>
      <c r="M173" s="4">
        <v>0</v>
      </c>
      <c r="N173" s="4">
        <v>0</v>
      </c>
      <c r="O173" s="4"/>
      <c r="P173" s="34" t="str">
        <f>_xlfn.IFNA(VLOOKUP(L173,[2]汇总!A:C,3,0),"")</f>
        <v/>
      </c>
      <c r="Q173" s="34"/>
      <c r="R173" s="34"/>
      <c r="S173" s="4">
        <v>1</v>
      </c>
      <c r="T173" s="4">
        <v>827</v>
      </c>
      <c r="U173" s="4"/>
      <c r="V173" s="4">
        <v>1</v>
      </c>
      <c r="W173">
        <v>973</v>
      </c>
    </row>
    <row r="174" spans="1:23" hidden="1">
      <c r="A174" s="34"/>
      <c r="B174" s="4">
        <v>52167</v>
      </c>
      <c r="C174" s="4" t="s">
        <v>1102</v>
      </c>
      <c r="D174" s="4">
        <v>2</v>
      </c>
      <c r="E174" s="4">
        <v>0</v>
      </c>
      <c r="F174" s="4">
        <v>6</v>
      </c>
      <c r="G174" s="4" t="s">
        <v>1103</v>
      </c>
      <c r="H174" s="4" t="s">
        <v>1104</v>
      </c>
      <c r="I174" s="4">
        <v>1</v>
      </c>
      <c r="J174" s="4">
        <v>0</v>
      </c>
      <c r="K174" s="4">
        <v>1</v>
      </c>
      <c r="L174" s="4"/>
      <c r="M174" s="4">
        <v>0</v>
      </c>
      <c r="N174" s="4">
        <v>0</v>
      </c>
      <c r="O174" s="4"/>
      <c r="P174" s="34" t="str">
        <f>_xlfn.IFNA(VLOOKUP(L174,[2]汇总!A:C,3,0),"")</f>
        <v/>
      </c>
      <c r="Q174" s="34"/>
      <c r="R174" s="34"/>
      <c r="S174" s="4">
        <v>1</v>
      </c>
      <c r="T174" s="4">
        <v>858</v>
      </c>
      <c r="U174" s="4"/>
      <c r="V174" s="4">
        <v>1</v>
      </c>
      <c r="W174">
        <v>1010</v>
      </c>
    </row>
    <row r="175" spans="1:23" hidden="1">
      <c r="A175" s="34"/>
      <c r="B175" s="4">
        <v>52168</v>
      </c>
      <c r="C175" s="4" t="s">
        <v>1105</v>
      </c>
      <c r="D175" s="4">
        <v>2</v>
      </c>
      <c r="E175" s="4">
        <v>0</v>
      </c>
      <c r="F175" s="4">
        <v>6</v>
      </c>
      <c r="G175" s="4" t="s">
        <v>1106</v>
      </c>
      <c r="H175" s="4" t="s">
        <v>1107</v>
      </c>
      <c r="I175" s="4">
        <v>2</v>
      </c>
      <c r="J175" s="4">
        <v>0</v>
      </c>
      <c r="K175" s="4">
        <v>1</v>
      </c>
      <c r="L175" s="4"/>
      <c r="M175" s="4">
        <v>0</v>
      </c>
      <c r="N175" s="4">
        <v>0</v>
      </c>
      <c r="O175" s="4"/>
      <c r="P175" s="34" t="str">
        <f>_xlfn.IFNA(VLOOKUP(L175,[2]汇总!A:C,3,0),"")</f>
        <v/>
      </c>
      <c r="Q175" s="34"/>
      <c r="R175" s="34"/>
      <c r="S175" s="4">
        <v>1</v>
      </c>
      <c r="T175" s="4">
        <v>889</v>
      </c>
      <c r="U175" s="4"/>
      <c r="V175" s="4">
        <v>1</v>
      </c>
      <c r="W175">
        <v>1047</v>
      </c>
    </row>
    <row r="176" spans="1:23" hidden="1">
      <c r="A176" s="34"/>
      <c r="B176" s="4">
        <v>52169</v>
      </c>
      <c r="C176" s="4" t="s">
        <v>1108</v>
      </c>
      <c r="D176" s="4">
        <v>2</v>
      </c>
      <c r="E176" s="4">
        <v>0</v>
      </c>
      <c r="F176" s="4">
        <v>6</v>
      </c>
      <c r="G176" s="4" t="s">
        <v>1109</v>
      </c>
      <c r="H176" s="4" t="s">
        <v>1110</v>
      </c>
      <c r="I176" s="4">
        <v>2</v>
      </c>
      <c r="J176" s="4">
        <v>0</v>
      </c>
      <c r="K176" s="4">
        <v>1</v>
      </c>
      <c r="L176" s="4"/>
      <c r="M176" s="4">
        <v>0</v>
      </c>
      <c r="N176" s="4">
        <v>0</v>
      </c>
      <c r="O176" s="4"/>
      <c r="P176" s="34" t="str">
        <f>_xlfn.IFNA(VLOOKUP(L176,[2]汇总!A:C,3,0),"")</f>
        <v/>
      </c>
      <c r="Q176" s="34"/>
      <c r="R176" s="34"/>
      <c r="S176" s="4">
        <v>1</v>
      </c>
      <c r="T176" s="4">
        <v>921</v>
      </c>
      <c r="U176" s="4"/>
      <c r="V176" s="4">
        <v>1</v>
      </c>
      <c r="W176">
        <v>1084</v>
      </c>
    </row>
    <row r="177" spans="1:23" hidden="1">
      <c r="A177" s="34"/>
      <c r="B177" s="4">
        <v>52170</v>
      </c>
      <c r="C177" s="4" t="s">
        <v>1111</v>
      </c>
      <c r="D177" s="4">
        <v>2</v>
      </c>
      <c r="E177" s="4">
        <v>0</v>
      </c>
      <c r="F177" s="4">
        <v>6</v>
      </c>
      <c r="G177" s="4" t="s">
        <v>1112</v>
      </c>
      <c r="H177" s="4" t="s">
        <v>1113</v>
      </c>
      <c r="I177" s="4">
        <v>2</v>
      </c>
      <c r="J177" s="4">
        <v>0</v>
      </c>
      <c r="K177" s="4">
        <v>1</v>
      </c>
      <c r="L177" s="4"/>
      <c r="M177" s="4">
        <v>0</v>
      </c>
      <c r="N177" s="4">
        <v>0</v>
      </c>
      <c r="O177" s="4"/>
      <c r="P177" s="34" t="str">
        <f>_xlfn.IFNA(VLOOKUP(L177,[2]汇总!A:C,3,0),"")</f>
        <v/>
      </c>
      <c r="Q177" s="34"/>
      <c r="R177" s="34"/>
      <c r="S177" s="4">
        <v>1</v>
      </c>
      <c r="T177" s="4">
        <v>957</v>
      </c>
      <c r="U177" s="4"/>
      <c r="V177" s="4">
        <v>1</v>
      </c>
      <c r="W177">
        <v>1126</v>
      </c>
    </row>
    <row r="178" spans="1:23">
      <c r="A178" s="34"/>
      <c r="B178" s="4">
        <v>53001</v>
      </c>
      <c r="C178" s="4" t="s">
        <v>1114</v>
      </c>
      <c r="D178" s="4">
        <v>3</v>
      </c>
      <c r="E178" s="4">
        <v>3</v>
      </c>
      <c r="F178" s="4">
        <v>1</v>
      </c>
      <c r="G178" s="4" t="s">
        <v>1115</v>
      </c>
      <c r="H178" s="4" t="s">
        <v>1116</v>
      </c>
      <c r="I178" s="4">
        <v>3</v>
      </c>
      <c r="J178" s="4">
        <v>0</v>
      </c>
      <c r="K178" s="4">
        <v>1</v>
      </c>
      <c r="L178" s="4"/>
      <c r="M178" s="4">
        <v>0</v>
      </c>
      <c r="N178" s="4">
        <v>0</v>
      </c>
      <c r="O178" s="4"/>
      <c r="P178" s="34" t="str">
        <f>_xlfn.IFNA(VLOOKUP(L178,[2]汇总!A:C,3,0),"")</f>
        <v/>
      </c>
      <c r="Q178" s="34"/>
      <c r="R178" s="34"/>
      <c r="S178" s="4">
        <v>2</v>
      </c>
      <c r="T178" s="4">
        <v>408</v>
      </c>
      <c r="U178" s="4"/>
      <c r="V178" s="4">
        <v>2</v>
      </c>
      <c r="W178">
        <v>480</v>
      </c>
    </row>
    <row r="179" spans="1:23">
      <c r="A179" s="34"/>
      <c r="B179" s="4">
        <v>53002</v>
      </c>
      <c r="C179" s="4" t="s">
        <v>1117</v>
      </c>
      <c r="D179" s="4">
        <v>3</v>
      </c>
      <c r="E179" s="4">
        <v>3</v>
      </c>
      <c r="F179" s="4">
        <v>1</v>
      </c>
      <c r="G179" s="4" t="s">
        <v>1118</v>
      </c>
      <c r="H179" s="4" t="s">
        <v>1119</v>
      </c>
      <c r="I179" s="4">
        <v>4</v>
      </c>
      <c r="J179" s="4">
        <v>0</v>
      </c>
      <c r="K179" s="4">
        <v>1</v>
      </c>
      <c r="L179" s="4"/>
      <c r="M179" s="4">
        <v>0</v>
      </c>
      <c r="N179" s="4">
        <v>0</v>
      </c>
      <c r="O179" s="4"/>
      <c r="P179" s="34" t="str">
        <f>_xlfn.IFNA(VLOOKUP(L179,[2]汇总!A:C,3,0),"")</f>
        <v/>
      </c>
      <c r="Q179" s="34"/>
      <c r="R179" s="34"/>
      <c r="S179" s="4">
        <v>2</v>
      </c>
      <c r="T179" s="4">
        <v>438</v>
      </c>
      <c r="U179" s="4"/>
      <c r="V179" s="4">
        <v>2</v>
      </c>
      <c r="W179">
        <v>516</v>
      </c>
    </row>
    <row r="180" spans="1:23">
      <c r="A180" s="34"/>
      <c r="B180" s="4">
        <v>53003</v>
      </c>
      <c r="C180" s="4" t="s">
        <v>1120</v>
      </c>
      <c r="D180" s="4">
        <v>3</v>
      </c>
      <c r="E180" s="4">
        <v>3</v>
      </c>
      <c r="F180" s="4">
        <v>1</v>
      </c>
      <c r="G180" s="4" t="s">
        <v>1121</v>
      </c>
      <c r="H180" s="4" t="s">
        <v>1122</v>
      </c>
      <c r="I180" s="4">
        <v>3</v>
      </c>
      <c r="J180" s="4">
        <v>0</v>
      </c>
      <c r="K180" s="4">
        <v>1</v>
      </c>
      <c r="L180" s="4"/>
      <c r="M180" s="4">
        <v>30</v>
      </c>
      <c r="N180" s="4">
        <v>0</v>
      </c>
      <c r="O180" s="4"/>
      <c r="P180" s="34" t="str">
        <f>_xlfn.IFNA(VLOOKUP(L180,[2]汇总!A:C,3,0),"")</f>
        <v/>
      </c>
      <c r="Q180" s="34"/>
      <c r="R180" s="34"/>
      <c r="S180" s="4">
        <v>2</v>
      </c>
      <c r="T180" s="4">
        <v>459</v>
      </c>
      <c r="U180" s="4"/>
      <c r="V180" s="4">
        <v>2</v>
      </c>
      <c r="W180">
        <v>540</v>
      </c>
    </row>
    <row r="181" spans="1:23">
      <c r="A181" s="34"/>
      <c r="B181" s="4">
        <v>53004</v>
      </c>
      <c r="C181" s="4" t="s">
        <v>1123</v>
      </c>
      <c r="D181" s="4">
        <v>3</v>
      </c>
      <c r="E181" s="4">
        <v>3</v>
      </c>
      <c r="F181" s="4">
        <v>1</v>
      </c>
      <c r="G181" s="4" t="s">
        <v>1124</v>
      </c>
      <c r="H181" s="4" t="s">
        <v>1125</v>
      </c>
      <c r="I181" s="4">
        <v>3</v>
      </c>
      <c r="J181" s="4">
        <v>0</v>
      </c>
      <c r="K181" s="4">
        <v>1</v>
      </c>
      <c r="L181" s="4"/>
      <c r="M181" s="4">
        <v>40</v>
      </c>
      <c r="N181" s="4">
        <v>0</v>
      </c>
      <c r="O181" s="4"/>
      <c r="P181" s="34" t="str">
        <f>_xlfn.IFNA(VLOOKUP(L181,[2]汇总!A:C,3,0),"")</f>
        <v/>
      </c>
      <c r="Q181" s="34"/>
      <c r="R181" s="34"/>
      <c r="S181" s="4">
        <v>2</v>
      </c>
      <c r="T181" s="4">
        <v>489</v>
      </c>
      <c r="U181" s="4"/>
      <c r="V181" s="4">
        <v>2</v>
      </c>
      <c r="W181">
        <v>576</v>
      </c>
    </row>
    <row r="182" spans="1:23">
      <c r="A182" s="34"/>
      <c r="B182" s="4">
        <v>53005</v>
      </c>
      <c r="C182" s="4" t="s">
        <v>604</v>
      </c>
      <c r="D182" s="4">
        <v>3</v>
      </c>
      <c r="E182" s="4">
        <v>3</v>
      </c>
      <c r="F182" s="4">
        <v>1</v>
      </c>
      <c r="G182" s="4" t="s">
        <v>605</v>
      </c>
      <c r="H182" s="4" t="s">
        <v>606</v>
      </c>
      <c r="I182" s="4">
        <v>3</v>
      </c>
      <c r="J182" s="4">
        <v>1</v>
      </c>
      <c r="K182" s="4">
        <v>2</v>
      </c>
      <c r="L182" s="4"/>
      <c r="M182" s="4">
        <v>0</v>
      </c>
      <c r="N182" s="4">
        <v>0</v>
      </c>
      <c r="O182" s="4"/>
      <c r="P182" s="34" t="str">
        <f>_xlfn.IFNA(VLOOKUP(L182,[2]汇总!A:C,3,0),"")</f>
        <v/>
      </c>
      <c r="Q182" s="34"/>
      <c r="R182" s="34"/>
      <c r="S182" s="4">
        <v>2</v>
      </c>
      <c r="T182" s="4">
        <v>479</v>
      </c>
      <c r="U182" s="4"/>
      <c r="V182" s="4">
        <v>2</v>
      </c>
      <c r="W182">
        <v>564</v>
      </c>
    </row>
    <row r="183" spans="1:23">
      <c r="A183" s="34"/>
      <c r="B183" s="4">
        <v>53006</v>
      </c>
      <c r="C183" s="4" t="s">
        <v>607</v>
      </c>
      <c r="D183" s="4">
        <v>3</v>
      </c>
      <c r="E183" s="4">
        <v>3</v>
      </c>
      <c r="F183" s="4">
        <v>1</v>
      </c>
      <c r="G183" s="4" t="s">
        <v>608</v>
      </c>
      <c r="H183" s="4" t="s">
        <v>609</v>
      </c>
      <c r="I183" s="4">
        <v>4</v>
      </c>
      <c r="J183" s="4">
        <v>1</v>
      </c>
      <c r="K183" s="4">
        <v>2</v>
      </c>
      <c r="L183" s="4"/>
      <c r="M183" s="4">
        <v>0</v>
      </c>
      <c r="N183" s="4">
        <v>0</v>
      </c>
      <c r="O183" s="4"/>
      <c r="P183" s="34" t="str">
        <f>_xlfn.IFNA(VLOOKUP(L183,[2]汇总!A:C,3,0),"")</f>
        <v/>
      </c>
      <c r="Q183" s="34"/>
      <c r="R183" s="34"/>
      <c r="S183" s="4">
        <v>2</v>
      </c>
      <c r="T183" s="4">
        <v>499</v>
      </c>
      <c r="U183" s="4"/>
      <c r="V183" s="4">
        <v>2</v>
      </c>
      <c r="W183">
        <v>588</v>
      </c>
    </row>
    <row r="184" spans="1:23">
      <c r="A184" s="34"/>
      <c r="B184" s="4">
        <v>53007</v>
      </c>
      <c r="C184" s="4" t="s">
        <v>610</v>
      </c>
      <c r="D184" s="4">
        <v>3</v>
      </c>
      <c r="E184" s="4">
        <v>3</v>
      </c>
      <c r="F184" s="4">
        <v>1</v>
      </c>
      <c r="G184" s="4" t="s">
        <v>611</v>
      </c>
      <c r="H184" s="4" t="s">
        <v>612</v>
      </c>
      <c r="I184" s="4">
        <v>3</v>
      </c>
      <c r="J184" s="4">
        <v>1</v>
      </c>
      <c r="K184" s="4">
        <v>2</v>
      </c>
      <c r="L184" s="4"/>
      <c r="M184" s="4">
        <v>0</v>
      </c>
      <c r="N184" s="4">
        <v>0</v>
      </c>
      <c r="O184" s="4"/>
      <c r="P184" s="34" t="str">
        <f>_xlfn.IFNA(VLOOKUP(L184,[2]汇总!A:C,3,0),"")</f>
        <v/>
      </c>
      <c r="Q184" s="34"/>
      <c r="R184" s="34"/>
      <c r="S184" s="4">
        <v>2</v>
      </c>
      <c r="T184" s="4">
        <v>520</v>
      </c>
      <c r="U184" s="4"/>
      <c r="V184" s="4">
        <v>2</v>
      </c>
      <c r="W184">
        <v>612</v>
      </c>
    </row>
    <row r="185" spans="1:23">
      <c r="A185" s="34"/>
      <c r="B185" s="4">
        <v>53008</v>
      </c>
      <c r="C185" s="4" t="s">
        <v>1126</v>
      </c>
      <c r="D185" s="4">
        <v>3</v>
      </c>
      <c r="E185" s="4">
        <v>3</v>
      </c>
      <c r="F185" s="4">
        <v>1</v>
      </c>
      <c r="G185" s="4" t="s">
        <v>1127</v>
      </c>
      <c r="H185" s="4" t="s">
        <v>1128</v>
      </c>
      <c r="I185" s="4">
        <v>3</v>
      </c>
      <c r="J185" s="4">
        <v>1</v>
      </c>
      <c r="K185" s="4">
        <v>2</v>
      </c>
      <c r="L185" s="4"/>
      <c r="M185" s="4">
        <v>50</v>
      </c>
      <c r="N185" s="4">
        <v>0</v>
      </c>
      <c r="O185" s="4"/>
      <c r="P185" s="34" t="str">
        <f>_xlfn.IFNA(VLOOKUP(L185,[2]汇总!A:C,3,0),"")</f>
        <v/>
      </c>
      <c r="Q185" s="34"/>
      <c r="R185" s="34"/>
      <c r="S185" s="4">
        <v>2</v>
      </c>
      <c r="T185" s="4">
        <v>530</v>
      </c>
      <c r="U185" s="4"/>
      <c r="V185" s="4">
        <v>2</v>
      </c>
      <c r="W185">
        <v>624</v>
      </c>
    </row>
    <row r="186" spans="1:23">
      <c r="A186" s="34"/>
      <c r="B186" s="4">
        <v>53009</v>
      </c>
      <c r="C186" s="4" t="s">
        <v>1129</v>
      </c>
      <c r="D186" s="4">
        <v>3</v>
      </c>
      <c r="E186" s="4">
        <v>3</v>
      </c>
      <c r="F186" s="4">
        <v>1</v>
      </c>
      <c r="G186" s="4" t="s">
        <v>1130</v>
      </c>
      <c r="H186" s="4" t="s">
        <v>1131</v>
      </c>
      <c r="I186" s="4">
        <v>3</v>
      </c>
      <c r="J186" s="4">
        <v>1</v>
      </c>
      <c r="K186" s="4">
        <v>2</v>
      </c>
      <c r="L186" s="4"/>
      <c r="M186" s="4">
        <v>60</v>
      </c>
      <c r="N186" s="4">
        <v>0</v>
      </c>
      <c r="O186" s="4"/>
      <c r="P186" s="34" t="str">
        <f>_xlfn.IFNA(VLOOKUP(L186,[2]汇总!A:C,3,0),"")</f>
        <v/>
      </c>
      <c r="Q186" s="34"/>
      <c r="R186" s="34"/>
      <c r="S186" s="4">
        <v>2</v>
      </c>
      <c r="T186" s="4">
        <v>550</v>
      </c>
      <c r="U186" s="4"/>
      <c r="V186" s="4">
        <v>2</v>
      </c>
      <c r="W186">
        <v>648</v>
      </c>
    </row>
    <row r="187" spans="1:23">
      <c r="A187" s="34"/>
      <c r="B187" s="4">
        <v>53010</v>
      </c>
      <c r="C187" s="4" t="s">
        <v>1132</v>
      </c>
      <c r="D187" s="4">
        <v>3</v>
      </c>
      <c r="E187" s="4">
        <v>3</v>
      </c>
      <c r="F187" s="4">
        <v>1</v>
      </c>
      <c r="G187" s="4" t="s">
        <v>1133</v>
      </c>
      <c r="H187" s="4" t="s">
        <v>1134</v>
      </c>
      <c r="I187" s="4">
        <v>3</v>
      </c>
      <c r="J187" s="4">
        <v>1</v>
      </c>
      <c r="K187" s="4">
        <v>2</v>
      </c>
      <c r="L187" s="4"/>
      <c r="M187" s="4">
        <v>70</v>
      </c>
      <c r="N187" s="4">
        <v>0</v>
      </c>
      <c r="O187" s="4"/>
      <c r="P187" s="34" t="str">
        <f>_xlfn.IFNA(VLOOKUP(L187,[2]汇总!A:C,3,0),"")</f>
        <v/>
      </c>
      <c r="Q187" s="34"/>
      <c r="R187" s="34"/>
      <c r="S187" s="4">
        <v>2</v>
      </c>
      <c r="T187" s="4">
        <v>571</v>
      </c>
      <c r="U187" s="4"/>
      <c r="V187" s="4">
        <v>2</v>
      </c>
      <c r="W187">
        <v>672</v>
      </c>
    </row>
    <row r="188" spans="1:23">
      <c r="A188" s="34"/>
      <c r="B188" s="4">
        <v>53011</v>
      </c>
      <c r="C188" s="4" t="s">
        <v>1135</v>
      </c>
      <c r="D188" s="4">
        <v>3</v>
      </c>
      <c r="E188" s="4">
        <v>3</v>
      </c>
      <c r="F188" s="4">
        <v>1</v>
      </c>
      <c r="G188" s="4" t="s">
        <v>1130</v>
      </c>
      <c r="H188" s="4" t="s">
        <v>1131</v>
      </c>
      <c r="I188" s="4">
        <v>3</v>
      </c>
      <c r="J188" s="4">
        <v>0</v>
      </c>
      <c r="K188" s="4">
        <v>0</v>
      </c>
      <c r="L188" s="4">
        <v>310001</v>
      </c>
      <c r="M188" s="4">
        <v>0</v>
      </c>
      <c r="N188" s="4">
        <v>0</v>
      </c>
      <c r="O188" s="4">
        <v>500</v>
      </c>
      <c r="P188" s="34" t="str">
        <f>_xlfn.IFNA(VLOOKUP(L188,[2]汇总!A:C,3,0),"")</f>
        <v>发动技能后，减少目标50点护甲，持续整场战斗，最多可减少400点。</v>
      </c>
      <c r="Q188" s="34"/>
      <c r="R188" s="34"/>
      <c r="S188" s="4">
        <v>2</v>
      </c>
      <c r="T188" s="4">
        <v>550</v>
      </c>
      <c r="U188" s="4"/>
      <c r="V188" s="4">
        <v>2</v>
      </c>
      <c r="W188">
        <v>648</v>
      </c>
    </row>
    <row r="189" spans="1:23">
      <c r="A189" s="34"/>
      <c r="B189" s="4">
        <v>53012</v>
      </c>
      <c r="C189" s="4" t="s">
        <v>1136</v>
      </c>
      <c r="D189" s="4">
        <v>3</v>
      </c>
      <c r="E189" s="4">
        <v>3</v>
      </c>
      <c r="F189" s="4">
        <v>1</v>
      </c>
      <c r="G189" s="4" t="s">
        <v>1133</v>
      </c>
      <c r="H189" s="4" t="s">
        <v>1134</v>
      </c>
      <c r="I189" s="4">
        <v>3</v>
      </c>
      <c r="J189" s="4">
        <v>0</v>
      </c>
      <c r="K189" s="4">
        <v>0</v>
      </c>
      <c r="L189" s="4">
        <v>310002</v>
      </c>
      <c r="M189" s="4">
        <v>0</v>
      </c>
      <c r="N189" s="4">
        <v>0</v>
      </c>
      <c r="O189" s="4">
        <v>500</v>
      </c>
      <c r="P189" s="34" t="str">
        <f>_xlfn.IFNA(VLOOKUP(L189,[2]汇总!A:C,3,0),"")</f>
        <v>造成的伤害暴击时，有10%的概率造成200%的暴击伤害。</v>
      </c>
      <c r="Q189" s="34"/>
      <c r="R189" s="34"/>
      <c r="S189" s="4">
        <v>2</v>
      </c>
      <c r="T189" s="4">
        <v>571</v>
      </c>
      <c r="U189" s="4"/>
      <c r="V189" s="4">
        <v>2</v>
      </c>
      <c r="W189">
        <v>672</v>
      </c>
    </row>
    <row r="190" spans="1:23">
      <c r="A190" s="34"/>
      <c r="B190" s="4">
        <v>53013</v>
      </c>
      <c r="C190" s="4" t="s">
        <v>1137</v>
      </c>
      <c r="D190" s="4">
        <v>3</v>
      </c>
      <c r="E190" s="4">
        <v>3</v>
      </c>
      <c r="F190" s="4">
        <v>1</v>
      </c>
      <c r="G190" s="4" t="s">
        <v>1138</v>
      </c>
      <c r="H190" s="4" t="s">
        <v>1139</v>
      </c>
      <c r="I190" s="4">
        <v>3</v>
      </c>
      <c r="J190" s="4">
        <v>0</v>
      </c>
      <c r="K190" s="4">
        <v>0</v>
      </c>
      <c r="L190" s="4">
        <v>310003</v>
      </c>
      <c r="M190" s="4">
        <v>0</v>
      </c>
      <c r="N190" s="4">
        <v>0</v>
      </c>
      <c r="O190" s="4">
        <v>500</v>
      </c>
      <c r="P190" s="34" t="str">
        <f>_xlfn.IFNA(VLOOKUP(L190,[2]汇总!A:C,3,0),"")</f>
        <v>造成伤害时，额外增加200点伤害。</v>
      </c>
      <c r="Q190" s="34"/>
      <c r="R190" s="34"/>
      <c r="S190" s="4">
        <v>2</v>
      </c>
      <c r="T190" s="4">
        <v>591</v>
      </c>
      <c r="U190" s="4"/>
      <c r="V190" s="4">
        <v>2</v>
      </c>
      <c r="W190">
        <v>696</v>
      </c>
    </row>
    <row r="191" spans="1:23">
      <c r="A191" s="34"/>
      <c r="B191" s="4">
        <v>53014</v>
      </c>
      <c r="C191" s="4" t="s">
        <v>1140</v>
      </c>
      <c r="D191" s="4">
        <v>3</v>
      </c>
      <c r="E191" s="4">
        <v>3</v>
      </c>
      <c r="F191" s="4">
        <v>1</v>
      </c>
      <c r="G191" s="4" t="s">
        <v>612</v>
      </c>
      <c r="H191" s="4" t="s">
        <v>802</v>
      </c>
      <c r="I191" s="4">
        <v>3</v>
      </c>
      <c r="J191" s="4">
        <v>0</v>
      </c>
      <c r="K191" s="4">
        <v>0</v>
      </c>
      <c r="L191" s="4">
        <v>310004</v>
      </c>
      <c r="M191" s="4">
        <v>0</v>
      </c>
      <c r="N191" s="4">
        <v>0</v>
      </c>
      <c r="O191" s="4">
        <v>500</v>
      </c>
      <c r="P191" s="34" t="str">
        <f>_xlfn.IFNA(VLOOKUP(L191,[2]汇总!A:C,3,0),"")</f>
        <v>进入战斗后，每1秒回复35生命。</v>
      </c>
      <c r="Q191" s="34"/>
      <c r="R191" s="34"/>
      <c r="S191" s="4">
        <v>2</v>
      </c>
      <c r="T191" s="4">
        <v>612</v>
      </c>
      <c r="U191" s="4"/>
      <c r="V191" s="4">
        <v>2</v>
      </c>
      <c r="W191">
        <v>720</v>
      </c>
    </row>
    <row r="192" spans="1:23">
      <c r="A192" s="34"/>
      <c r="B192" s="4">
        <v>53015</v>
      </c>
      <c r="C192" s="4" t="s">
        <v>1141</v>
      </c>
      <c r="D192" s="4">
        <v>3</v>
      </c>
      <c r="E192" s="4">
        <v>2</v>
      </c>
      <c r="F192" s="4">
        <v>1</v>
      </c>
      <c r="G192" s="4" t="s">
        <v>1115</v>
      </c>
      <c r="H192" s="4" t="s">
        <v>1116</v>
      </c>
      <c r="I192" s="4">
        <v>3</v>
      </c>
      <c r="J192" s="4">
        <v>0</v>
      </c>
      <c r="K192" s="4">
        <v>1</v>
      </c>
      <c r="L192" s="4"/>
      <c r="M192" s="4">
        <v>0</v>
      </c>
      <c r="N192" s="4">
        <v>0</v>
      </c>
      <c r="O192" s="4"/>
      <c r="P192" s="34" t="str">
        <f>_xlfn.IFNA(VLOOKUP(L192,[2]汇总!A:C,3,0),"")</f>
        <v/>
      </c>
      <c r="Q192" s="34"/>
      <c r="R192" s="34"/>
      <c r="S192" s="4">
        <v>2</v>
      </c>
      <c r="T192" s="4">
        <v>408</v>
      </c>
      <c r="U192" s="4"/>
      <c r="V192" s="4">
        <v>2</v>
      </c>
      <c r="W192">
        <v>480</v>
      </c>
    </row>
    <row r="193" spans="1:23">
      <c r="A193" s="34"/>
      <c r="B193" s="4">
        <v>53016</v>
      </c>
      <c r="C193" s="4" t="s">
        <v>1142</v>
      </c>
      <c r="D193" s="4">
        <v>3</v>
      </c>
      <c r="E193" s="4">
        <v>2</v>
      </c>
      <c r="F193" s="4">
        <v>1</v>
      </c>
      <c r="G193" s="4" t="s">
        <v>1118</v>
      </c>
      <c r="H193" s="4" t="s">
        <v>1119</v>
      </c>
      <c r="I193" s="4">
        <v>4</v>
      </c>
      <c r="J193" s="4">
        <v>0</v>
      </c>
      <c r="K193" s="4">
        <v>1</v>
      </c>
      <c r="L193" s="4"/>
      <c r="M193" s="4">
        <v>0</v>
      </c>
      <c r="N193" s="4">
        <v>0</v>
      </c>
      <c r="O193" s="4"/>
      <c r="P193" s="34" t="str">
        <f>_xlfn.IFNA(VLOOKUP(L193,[2]汇总!A:C,3,0),"")</f>
        <v/>
      </c>
      <c r="Q193" s="34"/>
      <c r="R193" s="34"/>
      <c r="S193" s="4">
        <v>2</v>
      </c>
      <c r="T193" s="4">
        <v>438</v>
      </c>
      <c r="U193" s="4"/>
      <c r="V193" s="4">
        <v>2</v>
      </c>
      <c r="W193">
        <v>516</v>
      </c>
    </row>
    <row r="194" spans="1:23">
      <c r="A194" s="34"/>
      <c r="B194" s="4">
        <v>53017</v>
      </c>
      <c r="C194" s="4" t="s">
        <v>1143</v>
      </c>
      <c r="D194" s="4">
        <v>3</v>
      </c>
      <c r="E194" s="4">
        <v>2</v>
      </c>
      <c r="F194" s="4">
        <v>1</v>
      </c>
      <c r="G194" s="4" t="s">
        <v>1121</v>
      </c>
      <c r="H194" s="4" t="s">
        <v>1122</v>
      </c>
      <c r="I194" s="4">
        <v>3</v>
      </c>
      <c r="J194" s="4">
        <v>0</v>
      </c>
      <c r="K194" s="4">
        <v>1</v>
      </c>
      <c r="L194" s="4"/>
      <c r="M194" s="4">
        <v>30</v>
      </c>
      <c r="N194" s="4">
        <v>0</v>
      </c>
      <c r="O194" s="4"/>
      <c r="P194" s="34" t="str">
        <f>_xlfn.IFNA(VLOOKUP(L194,[2]汇总!A:C,3,0),"")</f>
        <v/>
      </c>
      <c r="Q194" s="34"/>
      <c r="R194" s="34"/>
      <c r="S194" s="4">
        <v>2</v>
      </c>
      <c r="T194" s="4">
        <v>459</v>
      </c>
      <c r="U194" s="4"/>
      <c r="V194" s="4">
        <v>2</v>
      </c>
      <c r="W194">
        <v>540</v>
      </c>
    </row>
    <row r="195" spans="1:23">
      <c r="A195" s="34"/>
      <c r="B195" s="4">
        <v>53018</v>
      </c>
      <c r="C195" s="4" t="s">
        <v>1144</v>
      </c>
      <c r="D195" s="4">
        <v>3</v>
      </c>
      <c r="E195" s="4">
        <v>2</v>
      </c>
      <c r="F195" s="4">
        <v>1</v>
      </c>
      <c r="G195" s="4" t="s">
        <v>1124</v>
      </c>
      <c r="H195" s="4" t="s">
        <v>1125</v>
      </c>
      <c r="I195" s="4">
        <v>3</v>
      </c>
      <c r="J195" s="4">
        <v>0</v>
      </c>
      <c r="K195" s="4">
        <v>1</v>
      </c>
      <c r="L195" s="4"/>
      <c r="M195" s="4">
        <v>40</v>
      </c>
      <c r="N195" s="4">
        <v>0</v>
      </c>
      <c r="O195" s="4"/>
      <c r="P195" s="34" t="str">
        <f>_xlfn.IFNA(VLOOKUP(L195,[2]汇总!A:C,3,0),"")</f>
        <v/>
      </c>
      <c r="Q195" s="34"/>
      <c r="R195" s="34"/>
      <c r="S195" s="4">
        <v>2</v>
      </c>
      <c r="T195" s="4">
        <v>489</v>
      </c>
      <c r="U195" s="4"/>
      <c r="V195" s="4">
        <v>2</v>
      </c>
      <c r="W195">
        <v>576</v>
      </c>
    </row>
    <row r="196" spans="1:23">
      <c r="A196" s="34"/>
      <c r="B196" s="4">
        <v>53019</v>
      </c>
      <c r="C196" s="4" t="s">
        <v>613</v>
      </c>
      <c r="D196" s="4">
        <v>3</v>
      </c>
      <c r="E196" s="4">
        <v>2</v>
      </c>
      <c r="F196" s="4">
        <v>1</v>
      </c>
      <c r="G196" s="4" t="s">
        <v>605</v>
      </c>
      <c r="H196" s="4" t="s">
        <v>606</v>
      </c>
      <c r="I196" s="4">
        <v>3</v>
      </c>
      <c r="J196" s="4">
        <v>1</v>
      </c>
      <c r="K196" s="4">
        <v>2</v>
      </c>
      <c r="L196" s="4"/>
      <c r="M196" s="4">
        <v>0</v>
      </c>
      <c r="N196" s="4">
        <v>0</v>
      </c>
      <c r="O196" s="4"/>
      <c r="P196" s="34" t="str">
        <f>_xlfn.IFNA(VLOOKUP(L196,[2]汇总!A:C,3,0),"")</f>
        <v/>
      </c>
      <c r="Q196" s="34"/>
      <c r="R196" s="34"/>
      <c r="S196" s="4">
        <v>2</v>
      </c>
      <c r="T196" s="4">
        <v>479</v>
      </c>
      <c r="U196" s="4"/>
      <c r="V196" s="4">
        <v>2</v>
      </c>
      <c r="W196">
        <v>564</v>
      </c>
    </row>
    <row r="197" spans="1:23">
      <c r="A197" s="34"/>
      <c r="B197" s="4">
        <v>53020</v>
      </c>
      <c r="C197" s="4" t="s">
        <v>614</v>
      </c>
      <c r="D197" s="4">
        <v>3</v>
      </c>
      <c r="E197" s="4">
        <v>2</v>
      </c>
      <c r="F197" s="4">
        <v>1</v>
      </c>
      <c r="G197" s="4" t="s">
        <v>608</v>
      </c>
      <c r="H197" s="4" t="s">
        <v>609</v>
      </c>
      <c r="I197" s="4">
        <v>4</v>
      </c>
      <c r="J197" s="4">
        <v>1</v>
      </c>
      <c r="K197" s="4">
        <v>2</v>
      </c>
      <c r="L197" s="4"/>
      <c r="M197" s="4">
        <v>0</v>
      </c>
      <c r="N197" s="4">
        <v>0</v>
      </c>
      <c r="O197" s="4"/>
      <c r="P197" s="34" t="str">
        <f>_xlfn.IFNA(VLOOKUP(L197,[2]汇总!A:C,3,0),"")</f>
        <v/>
      </c>
      <c r="Q197" s="34"/>
      <c r="R197" s="34"/>
      <c r="S197" s="4">
        <v>2</v>
      </c>
      <c r="T197" s="4">
        <v>499</v>
      </c>
      <c r="U197" s="4"/>
      <c r="V197" s="4">
        <v>2</v>
      </c>
      <c r="W197">
        <v>588</v>
      </c>
    </row>
    <row r="198" spans="1:23">
      <c r="A198" s="34"/>
      <c r="B198" s="4">
        <v>53021</v>
      </c>
      <c r="C198" s="4" t="s">
        <v>615</v>
      </c>
      <c r="D198" s="4">
        <v>3</v>
      </c>
      <c r="E198" s="4">
        <v>2</v>
      </c>
      <c r="F198" s="4">
        <v>1</v>
      </c>
      <c r="G198" s="4" t="s">
        <v>611</v>
      </c>
      <c r="H198" s="4" t="s">
        <v>612</v>
      </c>
      <c r="I198" s="4">
        <v>3</v>
      </c>
      <c r="J198" s="4">
        <v>1</v>
      </c>
      <c r="K198" s="4">
        <v>2</v>
      </c>
      <c r="L198" s="4"/>
      <c r="M198" s="4">
        <v>0</v>
      </c>
      <c r="N198" s="4">
        <v>0</v>
      </c>
      <c r="O198" s="4"/>
      <c r="P198" s="34" t="str">
        <f>_xlfn.IFNA(VLOOKUP(L198,[2]汇总!A:C,3,0),"")</f>
        <v/>
      </c>
      <c r="Q198" s="34"/>
      <c r="R198" s="34"/>
      <c r="S198" s="4">
        <v>2</v>
      </c>
      <c r="T198" s="4">
        <v>520</v>
      </c>
      <c r="U198" s="4"/>
      <c r="V198" s="4">
        <v>2</v>
      </c>
      <c r="W198">
        <v>612</v>
      </c>
    </row>
    <row r="199" spans="1:23">
      <c r="A199" s="34"/>
      <c r="B199" s="4">
        <v>53022</v>
      </c>
      <c r="C199" s="4" t="s">
        <v>1145</v>
      </c>
      <c r="D199" s="4">
        <v>3</v>
      </c>
      <c r="E199" s="4">
        <v>2</v>
      </c>
      <c r="F199" s="4">
        <v>1</v>
      </c>
      <c r="G199" s="4" t="s">
        <v>1127</v>
      </c>
      <c r="H199" s="4" t="s">
        <v>1128</v>
      </c>
      <c r="I199" s="4">
        <v>3</v>
      </c>
      <c r="J199" s="4">
        <v>1</v>
      </c>
      <c r="K199" s="4">
        <v>2</v>
      </c>
      <c r="L199" s="4"/>
      <c r="M199" s="4">
        <v>50</v>
      </c>
      <c r="N199" s="4">
        <v>0</v>
      </c>
      <c r="O199" s="4"/>
      <c r="P199" s="34" t="str">
        <f>_xlfn.IFNA(VLOOKUP(L199,[2]汇总!A:C,3,0),"")</f>
        <v/>
      </c>
      <c r="Q199" s="34"/>
      <c r="R199" s="34"/>
      <c r="S199" s="4">
        <v>2</v>
      </c>
      <c r="T199" s="4">
        <v>530</v>
      </c>
      <c r="U199" s="4"/>
      <c r="V199" s="4">
        <v>2</v>
      </c>
      <c r="W199">
        <v>624</v>
      </c>
    </row>
    <row r="200" spans="1:23">
      <c r="A200" s="34"/>
      <c r="B200" s="4">
        <v>53023</v>
      </c>
      <c r="C200" s="4" t="s">
        <v>1146</v>
      </c>
      <c r="D200" s="4">
        <v>3</v>
      </c>
      <c r="E200" s="4">
        <v>2</v>
      </c>
      <c r="F200" s="4">
        <v>1</v>
      </c>
      <c r="G200" s="4" t="s">
        <v>1130</v>
      </c>
      <c r="H200" s="4" t="s">
        <v>1131</v>
      </c>
      <c r="I200" s="4">
        <v>3</v>
      </c>
      <c r="J200" s="4">
        <v>1</v>
      </c>
      <c r="K200" s="4">
        <v>2</v>
      </c>
      <c r="L200" s="4"/>
      <c r="M200" s="4">
        <v>60</v>
      </c>
      <c r="N200" s="4">
        <v>0</v>
      </c>
      <c r="O200" s="4"/>
      <c r="P200" s="34" t="str">
        <f>_xlfn.IFNA(VLOOKUP(L200,[2]汇总!A:C,3,0),"")</f>
        <v/>
      </c>
      <c r="Q200" s="34"/>
      <c r="R200" s="34"/>
      <c r="S200" s="4">
        <v>2</v>
      </c>
      <c r="T200" s="4">
        <v>550</v>
      </c>
      <c r="U200" s="4"/>
      <c r="V200" s="4">
        <v>2</v>
      </c>
      <c r="W200">
        <v>648</v>
      </c>
    </row>
    <row r="201" spans="1:23">
      <c r="A201" s="34"/>
      <c r="B201" s="4">
        <v>53024</v>
      </c>
      <c r="C201" s="4" t="s">
        <v>1147</v>
      </c>
      <c r="D201" s="4">
        <v>3</v>
      </c>
      <c r="E201" s="4">
        <v>2</v>
      </c>
      <c r="F201" s="4">
        <v>1</v>
      </c>
      <c r="G201" s="4" t="s">
        <v>1133</v>
      </c>
      <c r="H201" s="4" t="s">
        <v>1134</v>
      </c>
      <c r="I201" s="4">
        <v>3</v>
      </c>
      <c r="J201" s="4">
        <v>1</v>
      </c>
      <c r="K201" s="4">
        <v>2</v>
      </c>
      <c r="L201" s="4"/>
      <c r="M201" s="4">
        <v>70</v>
      </c>
      <c r="N201" s="4">
        <v>0</v>
      </c>
      <c r="O201" s="4"/>
      <c r="P201" s="34" t="str">
        <f>_xlfn.IFNA(VLOOKUP(L201,[2]汇总!A:C,3,0),"")</f>
        <v/>
      </c>
      <c r="Q201" s="34"/>
      <c r="R201" s="34"/>
      <c r="S201" s="4">
        <v>2</v>
      </c>
      <c r="T201" s="4">
        <v>571</v>
      </c>
      <c r="U201" s="4"/>
      <c r="V201" s="4">
        <v>2</v>
      </c>
      <c r="W201">
        <v>672</v>
      </c>
    </row>
    <row r="202" spans="1:23">
      <c r="A202" s="34"/>
      <c r="B202" s="4">
        <v>53025</v>
      </c>
      <c r="C202" s="4" t="s">
        <v>1148</v>
      </c>
      <c r="D202" s="4">
        <v>3</v>
      </c>
      <c r="E202" s="4">
        <v>2</v>
      </c>
      <c r="F202" s="4">
        <v>1</v>
      </c>
      <c r="G202" s="4" t="s">
        <v>1130</v>
      </c>
      <c r="H202" s="4" t="s">
        <v>1131</v>
      </c>
      <c r="I202" s="4">
        <v>3</v>
      </c>
      <c r="J202" s="4">
        <v>0</v>
      </c>
      <c r="K202" s="4">
        <v>0</v>
      </c>
      <c r="L202" s="4">
        <v>310001</v>
      </c>
      <c r="M202" s="4">
        <v>0</v>
      </c>
      <c r="N202" s="4">
        <v>0</v>
      </c>
      <c r="O202" s="4">
        <v>500</v>
      </c>
      <c r="P202" s="34" t="str">
        <f>_xlfn.IFNA(VLOOKUP(L202,[2]汇总!A:C,3,0),"")</f>
        <v>发动技能后，减少目标50点护甲，持续整场战斗，最多可减少400点。</v>
      </c>
      <c r="Q202" s="34"/>
      <c r="R202" s="34"/>
      <c r="S202" s="4">
        <v>2</v>
      </c>
      <c r="T202" s="4">
        <v>550</v>
      </c>
      <c r="U202" s="4"/>
      <c r="V202" s="4">
        <v>2</v>
      </c>
      <c r="W202">
        <v>648</v>
      </c>
    </row>
    <row r="203" spans="1:23">
      <c r="A203" s="34"/>
      <c r="B203" s="4">
        <v>53026</v>
      </c>
      <c r="C203" s="4" t="s">
        <v>1149</v>
      </c>
      <c r="D203" s="4">
        <v>3</v>
      </c>
      <c r="E203" s="4">
        <v>2</v>
      </c>
      <c r="F203" s="4">
        <v>1</v>
      </c>
      <c r="G203" s="4" t="s">
        <v>1133</v>
      </c>
      <c r="H203" s="4" t="s">
        <v>1134</v>
      </c>
      <c r="I203" s="4">
        <v>3</v>
      </c>
      <c r="J203" s="4">
        <v>0</v>
      </c>
      <c r="K203" s="4">
        <v>0</v>
      </c>
      <c r="L203" s="4">
        <v>310002</v>
      </c>
      <c r="M203" s="4">
        <v>0</v>
      </c>
      <c r="N203" s="4">
        <v>0</v>
      </c>
      <c r="O203" s="4">
        <v>500</v>
      </c>
      <c r="P203" s="34" t="str">
        <f>_xlfn.IFNA(VLOOKUP(L203,[2]汇总!A:C,3,0),"")</f>
        <v>造成的伤害暴击时，有10%的概率造成200%的暴击伤害。</v>
      </c>
      <c r="Q203" s="34"/>
      <c r="R203" s="34"/>
      <c r="S203" s="4">
        <v>2</v>
      </c>
      <c r="T203" s="4">
        <v>571</v>
      </c>
      <c r="U203" s="4"/>
      <c r="V203" s="4">
        <v>2</v>
      </c>
      <c r="W203">
        <v>672</v>
      </c>
    </row>
    <row r="204" spans="1:23">
      <c r="A204" s="34"/>
      <c r="B204" s="4">
        <v>53027</v>
      </c>
      <c r="C204" s="4" t="s">
        <v>1150</v>
      </c>
      <c r="D204" s="4">
        <v>3</v>
      </c>
      <c r="E204" s="4">
        <v>2</v>
      </c>
      <c r="F204" s="4">
        <v>1</v>
      </c>
      <c r="G204" s="4" t="s">
        <v>1138</v>
      </c>
      <c r="H204" s="4" t="s">
        <v>1139</v>
      </c>
      <c r="I204" s="4">
        <v>3</v>
      </c>
      <c r="J204" s="4">
        <v>0</v>
      </c>
      <c r="K204" s="4">
        <v>0</v>
      </c>
      <c r="L204" s="4">
        <v>310003</v>
      </c>
      <c r="M204" s="4">
        <v>0</v>
      </c>
      <c r="N204" s="4">
        <v>0</v>
      </c>
      <c r="O204" s="4">
        <v>500</v>
      </c>
      <c r="P204" s="34" t="str">
        <f>_xlfn.IFNA(VLOOKUP(L204,[2]汇总!A:C,3,0),"")</f>
        <v>造成伤害时，额外增加200点伤害。</v>
      </c>
      <c r="Q204" s="34"/>
      <c r="R204" s="34"/>
      <c r="S204" s="4">
        <v>2</v>
      </c>
      <c r="T204" s="4">
        <v>591</v>
      </c>
      <c r="U204" s="4"/>
      <c r="V204" s="4">
        <v>2</v>
      </c>
      <c r="W204">
        <v>696</v>
      </c>
    </row>
    <row r="205" spans="1:23">
      <c r="A205" s="34"/>
      <c r="B205" s="4">
        <v>53028</v>
      </c>
      <c r="C205" s="4" t="s">
        <v>1151</v>
      </c>
      <c r="D205" s="4">
        <v>3</v>
      </c>
      <c r="E205" s="4">
        <v>2</v>
      </c>
      <c r="F205" s="4">
        <v>1</v>
      </c>
      <c r="G205" s="4" t="s">
        <v>612</v>
      </c>
      <c r="H205" s="4" t="s">
        <v>802</v>
      </c>
      <c r="I205" s="4">
        <v>3</v>
      </c>
      <c r="J205" s="4">
        <v>0</v>
      </c>
      <c r="K205" s="4">
        <v>0</v>
      </c>
      <c r="L205" s="4">
        <v>310004</v>
      </c>
      <c r="M205" s="4">
        <v>0</v>
      </c>
      <c r="N205" s="4">
        <v>0</v>
      </c>
      <c r="O205" s="4">
        <v>500</v>
      </c>
      <c r="P205" s="34" t="str">
        <f>_xlfn.IFNA(VLOOKUP(L205,[2]汇总!A:C,3,0),"")</f>
        <v>进入战斗后，每1秒回复35生命。</v>
      </c>
      <c r="Q205" s="34"/>
      <c r="R205" s="34"/>
      <c r="S205" s="4">
        <v>2</v>
      </c>
      <c r="T205" s="4">
        <v>612</v>
      </c>
      <c r="U205" s="4"/>
      <c r="V205" s="4">
        <v>2</v>
      </c>
      <c r="W205">
        <v>720</v>
      </c>
    </row>
    <row r="206" spans="1:23">
      <c r="A206" s="34"/>
      <c r="B206" s="4">
        <v>53029</v>
      </c>
      <c r="C206" s="4" t="s">
        <v>82</v>
      </c>
      <c r="D206" s="4">
        <v>3</v>
      </c>
      <c r="E206" s="4">
        <v>1</v>
      </c>
      <c r="F206" s="4">
        <v>1</v>
      </c>
      <c r="G206" s="4" t="s">
        <v>1115</v>
      </c>
      <c r="H206" s="4" t="s">
        <v>1116</v>
      </c>
      <c r="I206" s="4">
        <v>3</v>
      </c>
      <c r="J206" s="4">
        <v>0</v>
      </c>
      <c r="K206" s="4">
        <v>1</v>
      </c>
      <c r="L206" s="4"/>
      <c r="M206" s="4">
        <v>0</v>
      </c>
      <c r="N206" s="4">
        <v>0</v>
      </c>
      <c r="O206" s="4"/>
      <c r="P206" s="34" t="str">
        <f>_xlfn.IFNA(VLOOKUP(L206,[2]汇总!A:C,3,0),"")</f>
        <v/>
      </c>
      <c r="Q206" s="34"/>
      <c r="R206" s="34"/>
      <c r="S206" s="4">
        <v>2</v>
      </c>
      <c r="T206" s="4">
        <v>408</v>
      </c>
      <c r="U206" s="4"/>
      <c r="V206" s="4">
        <v>2</v>
      </c>
      <c r="W206">
        <v>480</v>
      </c>
    </row>
    <row r="207" spans="1:23">
      <c r="A207" s="34"/>
      <c r="B207" s="4">
        <v>53030</v>
      </c>
      <c r="C207" s="4" t="s">
        <v>84</v>
      </c>
      <c r="D207" s="4">
        <v>3</v>
      </c>
      <c r="E207" s="4">
        <v>1</v>
      </c>
      <c r="F207" s="4">
        <v>1</v>
      </c>
      <c r="G207" s="4" t="s">
        <v>1118</v>
      </c>
      <c r="H207" s="4" t="s">
        <v>1119</v>
      </c>
      <c r="I207" s="4">
        <v>4</v>
      </c>
      <c r="J207" s="4">
        <v>0</v>
      </c>
      <c r="K207" s="4">
        <v>1</v>
      </c>
      <c r="L207" s="4"/>
      <c r="M207" s="4">
        <v>0</v>
      </c>
      <c r="N207" s="4">
        <v>0</v>
      </c>
      <c r="O207" s="4"/>
      <c r="P207" s="34" t="str">
        <f>_xlfn.IFNA(VLOOKUP(L207,[2]汇总!A:C,3,0),"")</f>
        <v/>
      </c>
      <c r="Q207" s="34"/>
      <c r="R207" s="34"/>
      <c r="S207" s="4">
        <v>2</v>
      </c>
      <c r="T207" s="4">
        <v>438</v>
      </c>
      <c r="U207" s="4"/>
      <c r="V207" s="4">
        <v>2</v>
      </c>
      <c r="W207">
        <v>516</v>
      </c>
    </row>
    <row r="208" spans="1:23">
      <c r="A208" s="34"/>
      <c r="B208" s="4">
        <v>53031</v>
      </c>
      <c r="C208" s="4" t="s">
        <v>1152</v>
      </c>
      <c r="D208" s="4">
        <v>3</v>
      </c>
      <c r="E208" s="4">
        <v>1</v>
      </c>
      <c r="F208" s="4">
        <v>1</v>
      </c>
      <c r="G208" s="4" t="s">
        <v>1121</v>
      </c>
      <c r="H208" s="4" t="s">
        <v>1122</v>
      </c>
      <c r="I208" s="4">
        <v>3</v>
      </c>
      <c r="J208" s="4">
        <v>0</v>
      </c>
      <c r="K208" s="4">
        <v>1</v>
      </c>
      <c r="L208" s="4"/>
      <c r="M208" s="4">
        <v>30</v>
      </c>
      <c r="N208" s="4">
        <v>0</v>
      </c>
      <c r="O208" s="4"/>
      <c r="P208" s="34" t="str">
        <f>_xlfn.IFNA(VLOOKUP(L208,[2]汇总!A:C,3,0),"")</f>
        <v/>
      </c>
      <c r="Q208" s="34"/>
      <c r="R208" s="34"/>
      <c r="S208" s="4">
        <v>2</v>
      </c>
      <c r="T208" s="4">
        <v>459</v>
      </c>
      <c r="U208" s="4"/>
      <c r="V208" s="4">
        <v>2</v>
      </c>
      <c r="W208">
        <v>540</v>
      </c>
    </row>
    <row r="209" spans="1:23">
      <c r="A209" s="34"/>
      <c r="B209" s="4">
        <v>53032</v>
      </c>
      <c r="C209" s="4" t="s">
        <v>1153</v>
      </c>
      <c r="D209" s="4">
        <v>3</v>
      </c>
      <c r="E209" s="4">
        <v>1</v>
      </c>
      <c r="F209" s="4">
        <v>1</v>
      </c>
      <c r="G209" s="4" t="s">
        <v>1124</v>
      </c>
      <c r="H209" s="4" t="s">
        <v>1125</v>
      </c>
      <c r="I209" s="4">
        <v>3</v>
      </c>
      <c r="J209" s="4">
        <v>0</v>
      </c>
      <c r="K209" s="4">
        <v>1</v>
      </c>
      <c r="L209" s="4"/>
      <c r="M209" s="4">
        <v>40</v>
      </c>
      <c r="N209" s="4">
        <v>0</v>
      </c>
      <c r="O209" s="4"/>
      <c r="P209" s="34" t="str">
        <f>_xlfn.IFNA(VLOOKUP(L209,[2]汇总!A:C,3,0),"")</f>
        <v/>
      </c>
      <c r="Q209" s="34"/>
      <c r="R209" s="34"/>
      <c r="S209" s="4">
        <v>2</v>
      </c>
      <c r="T209" s="4">
        <v>489</v>
      </c>
      <c r="U209" s="4"/>
      <c r="V209" s="4">
        <v>2</v>
      </c>
      <c r="W209">
        <v>576</v>
      </c>
    </row>
    <row r="210" spans="1:23">
      <c r="A210" s="34"/>
      <c r="B210" s="4">
        <v>53033</v>
      </c>
      <c r="C210" s="4" t="s">
        <v>616</v>
      </c>
      <c r="D210" s="4">
        <v>3</v>
      </c>
      <c r="E210" s="4">
        <v>1</v>
      </c>
      <c r="F210" s="4">
        <v>1</v>
      </c>
      <c r="G210" s="4" t="s">
        <v>605</v>
      </c>
      <c r="H210" s="4" t="s">
        <v>606</v>
      </c>
      <c r="I210" s="4">
        <v>3</v>
      </c>
      <c r="J210" s="4">
        <v>1</v>
      </c>
      <c r="K210" s="4">
        <v>2</v>
      </c>
      <c r="L210" s="4"/>
      <c r="M210" s="4">
        <v>0</v>
      </c>
      <c r="N210" s="4">
        <v>0</v>
      </c>
      <c r="O210" s="4"/>
      <c r="P210" s="34" t="str">
        <f>_xlfn.IFNA(VLOOKUP(L210,[2]汇总!A:C,3,0),"")</f>
        <v/>
      </c>
      <c r="Q210" s="34"/>
      <c r="R210" s="34"/>
      <c r="S210" s="4">
        <v>2</v>
      </c>
      <c r="T210" s="4">
        <v>479</v>
      </c>
      <c r="U210" s="4"/>
      <c r="V210" s="4">
        <v>2</v>
      </c>
      <c r="W210">
        <v>564</v>
      </c>
    </row>
    <row r="211" spans="1:23">
      <c r="A211" s="34"/>
      <c r="B211" s="4">
        <v>53034</v>
      </c>
      <c r="C211" s="4" t="s">
        <v>617</v>
      </c>
      <c r="D211" s="4">
        <v>3</v>
      </c>
      <c r="E211" s="4">
        <v>1</v>
      </c>
      <c r="F211" s="4">
        <v>1</v>
      </c>
      <c r="G211" s="4" t="s">
        <v>608</v>
      </c>
      <c r="H211" s="4" t="s">
        <v>609</v>
      </c>
      <c r="I211" s="4">
        <v>4</v>
      </c>
      <c r="J211" s="4">
        <v>1</v>
      </c>
      <c r="K211" s="4">
        <v>2</v>
      </c>
      <c r="L211" s="4"/>
      <c r="M211" s="4">
        <v>0</v>
      </c>
      <c r="N211" s="4">
        <v>0</v>
      </c>
      <c r="O211" s="4"/>
      <c r="P211" s="34" t="str">
        <f>_xlfn.IFNA(VLOOKUP(L211,[2]汇总!A:C,3,0),"")</f>
        <v/>
      </c>
      <c r="Q211" s="34"/>
      <c r="R211" s="34"/>
      <c r="S211" s="4">
        <v>2</v>
      </c>
      <c r="T211" s="4">
        <v>499</v>
      </c>
      <c r="U211" s="4"/>
      <c r="V211" s="4">
        <v>2</v>
      </c>
      <c r="W211">
        <v>588</v>
      </c>
    </row>
    <row r="212" spans="1:23">
      <c r="A212" s="34"/>
      <c r="B212" s="4">
        <v>53035</v>
      </c>
      <c r="C212" s="4" t="s">
        <v>618</v>
      </c>
      <c r="D212" s="4">
        <v>3</v>
      </c>
      <c r="E212" s="4">
        <v>1</v>
      </c>
      <c r="F212" s="4">
        <v>1</v>
      </c>
      <c r="G212" s="4" t="s">
        <v>611</v>
      </c>
      <c r="H212" s="4" t="s">
        <v>612</v>
      </c>
      <c r="I212" s="4">
        <v>3</v>
      </c>
      <c r="J212" s="4">
        <v>1</v>
      </c>
      <c r="K212" s="4">
        <v>2</v>
      </c>
      <c r="L212" s="4"/>
      <c r="M212" s="4">
        <v>0</v>
      </c>
      <c r="N212" s="4">
        <v>0</v>
      </c>
      <c r="O212" s="4"/>
      <c r="P212" s="34" t="str">
        <f>_xlfn.IFNA(VLOOKUP(L212,[2]汇总!A:C,3,0),"")</f>
        <v/>
      </c>
      <c r="Q212" s="34"/>
      <c r="R212" s="34"/>
      <c r="S212" s="4">
        <v>2</v>
      </c>
      <c r="T212" s="4">
        <v>520</v>
      </c>
      <c r="U212" s="4"/>
      <c r="V212" s="4">
        <v>2</v>
      </c>
      <c r="W212">
        <v>612</v>
      </c>
    </row>
    <row r="213" spans="1:23">
      <c r="A213" s="34"/>
      <c r="B213" s="4">
        <v>53036</v>
      </c>
      <c r="C213" s="4" t="s">
        <v>1154</v>
      </c>
      <c r="D213" s="4">
        <v>3</v>
      </c>
      <c r="E213" s="4">
        <v>1</v>
      </c>
      <c r="F213" s="4">
        <v>1</v>
      </c>
      <c r="G213" s="4" t="s">
        <v>1127</v>
      </c>
      <c r="H213" s="4" t="s">
        <v>1128</v>
      </c>
      <c r="I213" s="4">
        <v>3</v>
      </c>
      <c r="J213" s="4">
        <v>1</v>
      </c>
      <c r="K213" s="4">
        <v>2</v>
      </c>
      <c r="L213" s="4"/>
      <c r="M213" s="4">
        <v>50</v>
      </c>
      <c r="N213" s="4">
        <v>0</v>
      </c>
      <c r="O213" s="4"/>
      <c r="P213" s="34" t="str">
        <f>_xlfn.IFNA(VLOOKUP(L213,[2]汇总!A:C,3,0),"")</f>
        <v/>
      </c>
      <c r="Q213" s="34"/>
      <c r="R213" s="34"/>
      <c r="S213" s="4">
        <v>2</v>
      </c>
      <c r="T213" s="4">
        <v>530</v>
      </c>
      <c r="U213" s="4"/>
      <c r="V213" s="4">
        <v>2</v>
      </c>
      <c r="W213">
        <v>624</v>
      </c>
    </row>
    <row r="214" spans="1:23">
      <c r="A214" s="34"/>
      <c r="B214" s="4">
        <v>53037</v>
      </c>
      <c r="C214" s="4" t="s">
        <v>1155</v>
      </c>
      <c r="D214" s="4">
        <v>3</v>
      </c>
      <c r="E214" s="4">
        <v>1</v>
      </c>
      <c r="F214" s="4">
        <v>1</v>
      </c>
      <c r="G214" s="4" t="s">
        <v>1130</v>
      </c>
      <c r="H214" s="4" t="s">
        <v>1131</v>
      </c>
      <c r="I214" s="4">
        <v>3</v>
      </c>
      <c r="J214" s="4">
        <v>1</v>
      </c>
      <c r="K214" s="4">
        <v>2</v>
      </c>
      <c r="L214" s="4"/>
      <c r="M214" s="4">
        <v>60</v>
      </c>
      <c r="N214" s="4">
        <v>0</v>
      </c>
      <c r="O214" s="4"/>
      <c r="P214" s="34" t="str">
        <f>_xlfn.IFNA(VLOOKUP(L214,[2]汇总!A:C,3,0),"")</f>
        <v/>
      </c>
      <c r="Q214" s="34"/>
      <c r="R214" s="34"/>
      <c r="S214" s="4">
        <v>2</v>
      </c>
      <c r="T214" s="4">
        <v>550</v>
      </c>
      <c r="U214" s="4"/>
      <c r="V214" s="4">
        <v>2</v>
      </c>
      <c r="W214">
        <v>648</v>
      </c>
    </row>
    <row r="215" spans="1:23">
      <c r="A215" s="34"/>
      <c r="B215" s="4">
        <v>53038</v>
      </c>
      <c r="C215" s="4" t="s">
        <v>1156</v>
      </c>
      <c r="D215" s="4">
        <v>3</v>
      </c>
      <c r="E215" s="4">
        <v>1</v>
      </c>
      <c r="F215" s="4">
        <v>1</v>
      </c>
      <c r="G215" s="4" t="s">
        <v>1133</v>
      </c>
      <c r="H215" s="4" t="s">
        <v>1134</v>
      </c>
      <c r="I215" s="4">
        <v>3</v>
      </c>
      <c r="J215" s="4">
        <v>1</v>
      </c>
      <c r="K215" s="4">
        <v>2</v>
      </c>
      <c r="L215" s="4"/>
      <c r="M215" s="4">
        <v>70</v>
      </c>
      <c r="N215" s="4">
        <v>0</v>
      </c>
      <c r="O215" s="4"/>
      <c r="P215" s="34" t="str">
        <f>_xlfn.IFNA(VLOOKUP(L215,[2]汇总!A:C,3,0),"")</f>
        <v/>
      </c>
      <c r="Q215" s="34"/>
      <c r="R215" s="34"/>
      <c r="S215" s="4">
        <v>2</v>
      </c>
      <c r="T215" s="4">
        <v>571</v>
      </c>
      <c r="U215" s="4"/>
      <c r="V215" s="4">
        <v>2</v>
      </c>
      <c r="W215">
        <v>672</v>
      </c>
    </row>
    <row r="216" spans="1:23">
      <c r="A216" s="34"/>
      <c r="B216" s="4">
        <v>53039</v>
      </c>
      <c r="C216" s="4" t="s">
        <v>1157</v>
      </c>
      <c r="D216" s="4">
        <v>3</v>
      </c>
      <c r="E216" s="4">
        <v>1</v>
      </c>
      <c r="F216" s="4">
        <v>1</v>
      </c>
      <c r="G216" s="4" t="s">
        <v>1130</v>
      </c>
      <c r="H216" s="4" t="s">
        <v>1131</v>
      </c>
      <c r="I216" s="4">
        <v>3</v>
      </c>
      <c r="J216" s="4">
        <v>0</v>
      </c>
      <c r="K216" s="4">
        <v>0</v>
      </c>
      <c r="L216" s="4">
        <v>310001</v>
      </c>
      <c r="M216" s="4">
        <v>0</v>
      </c>
      <c r="N216" s="4">
        <v>0</v>
      </c>
      <c r="O216" s="4">
        <v>500</v>
      </c>
      <c r="P216" s="34" t="str">
        <f>_xlfn.IFNA(VLOOKUP(L216,[2]汇总!A:C,3,0),"")</f>
        <v>发动技能后，减少目标50点护甲，持续整场战斗，最多可减少400点。</v>
      </c>
      <c r="Q216" s="34"/>
      <c r="R216" s="34"/>
      <c r="S216" s="4">
        <v>2</v>
      </c>
      <c r="T216" s="4">
        <v>550</v>
      </c>
      <c r="U216" s="4"/>
      <c r="V216" s="4">
        <v>2</v>
      </c>
      <c r="W216">
        <v>648</v>
      </c>
    </row>
    <row r="217" spans="1:23">
      <c r="A217" s="34"/>
      <c r="B217" s="4">
        <v>53040</v>
      </c>
      <c r="C217" s="4" t="s">
        <v>1158</v>
      </c>
      <c r="D217" s="4">
        <v>3</v>
      </c>
      <c r="E217" s="4">
        <v>1</v>
      </c>
      <c r="F217" s="4">
        <v>1</v>
      </c>
      <c r="G217" s="4" t="s">
        <v>1133</v>
      </c>
      <c r="H217" s="4" t="s">
        <v>1134</v>
      </c>
      <c r="I217" s="4">
        <v>3</v>
      </c>
      <c r="J217" s="4">
        <v>0</v>
      </c>
      <c r="K217" s="4">
        <v>0</v>
      </c>
      <c r="L217" s="4">
        <v>310002</v>
      </c>
      <c r="M217" s="4">
        <v>0</v>
      </c>
      <c r="N217" s="4">
        <v>0</v>
      </c>
      <c r="O217" s="4">
        <v>500</v>
      </c>
      <c r="P217" s="34" t="str">
        <f>_xlfn.IFNA(VLOOKUP(L217,[2]汇总!A:C,3,0),"")</f>
        <v>造成的伤害暴击时，有10%的概率造成200%的暴击伤害。</v>
      </c>
      <c r="Q217" s="34"/>
      <c r="R217" s="34"/>
      <c r="S217" s="4">
        <v>2</v>
      </c>
      <c r="T217" s="4">
        <v>571</v>
      </c>
      <c r="U217" s="4"/>
      <c r="V217" s="4">
        <v>2</v>
      </c>
      <c r="W217">
        <v>672</v>
      </c>
    </row>
    <row r="218" spans="1:23">
      <c r="A218" s="34"/>
      <c r="B218" s="4">
        <v>53041</v>
      </c>
      <c r="C218" s="4" t="s">
        <v>1159</v>
      </c>
      <c r="D218" s="4">
        <v>3</v>
      </c>
      <c r="E218" s="4">
        <v>1</v>
      </c>
      <c r="F218" s="4">
        <v>1</v>
      </c>
      <c r="G218" s="4" t="s">
        <v>1138</v>
      </c>
      <c r="H218" s="4" t="s">
        <v>1139</v>
      </c>
      <c r="I218" s="4">
        <v>3</v>
      </c>
      <c r="J218" s="4">
        <v>0</v>
      </c>
      <c r="K218" s="4">
        <v>0</v>
      </c>
      <c r="L218" s="4">
        <v>310003</v>
      </c>
      <c r="M218" s="4">
        <v>0</v>
      </c>
      <c r="N218" s="4">
        <v>0</v>
      </c>
      <c r="O218" s="4">
        <v>500</v>
      </c>
      <c r="P218" s="34" t="str">
        <f>_xlfn.IFNA(VLOOKUP(L218,[2]汇总!A:C,3,0),"")</f>
        <v>造成伤害时，额外增加200点伤害。</v>
      </c>
      <c r="Q218" s="34"/>
      <c r="R218" s="34"/>
      <c r="S218" s="4">
        <v>2</v>
      </c>
      <c r="T218" s="4">
        <v>591</v>
      </c>
      <c r="U218" s="4"/>
      <c r="V218" s="4">
        <v>2</v>
      </c>
      <c r="W218">
        <v>696</v>
      </c>
    </row>
    <row r="219" spans="1:23">
      <c r="A219" s="34"/>
      <c r="B219" s="4">
        <v>53042</v>
      </c>
      <c r="C219" s="4" t="s">
        <v>1160</v>
      </c>
      <c r="D219" s="4">
        <v>3</v>
      </c>
      <c r="E219" s="4">
        <v>1</v>
      </c>
      <c r="F219" s="4">
        <v>1</v>
      </c>
      <c r="G219" s="4" t="s">
        <v>612</v>
      </c>
      <c r="H219" s="4" t="s">
        <v>802</v>
      </c>
      <c r="I219" s="4">
        <v>3</v>
      </c>
      <c r="J219" s="4">
        <v>0</v>
      </c>
      <c r="K219" s="4">
        <v>0</v>
      </c>
      <c r="L219" s="4">
        <v>310004</v>
      </c>
      <c r="M219" s="4">
        <v>0</v>
      </c>
      <c r="N219" s="4">
        <v>0</v>
      </c>
      <c r="O219" s="4">
        <v>500</v>
      </c>
      <c r="P219" s="34" t="str">
        <f>_xlfn.IFNA(VLOOKUP(L219,[2]汇总!A:C,3,0),"")</f>
        <v>进入战斗后，每1秒回复35生命。</v>
      </c>
      <c r="Q219" s="34"/>
      <c r="R219" s="34"/>
      <c r="S219" s="4">
        <v>2</v>
      </c>
      <c r="T219" s="4">
        <v>612</v>
      </c>
      <c r="U219" s="4"/>
      <c r="V219" s="4">
        <v>2</v>
      </c>
      <c r="W219">
        <v>720</v>
      </c>
    </row>
    <row r="220" spans="1:23">
      <c r="A220" s="34"/>
      <c r="B220" s="4">
        <v>53043</v>
      </c>
      <c r="C220" s="4" t="s">
        <v>1141</v>
      </c>
      <c r="D220" s="4">
        <v>3</v>
      </c>
      <c r="E220" s="4">
        <v>4</v>
      </c>
      <c r="F220" s="4">
        <v>1</v>
      </c>
      <c r="G220" s="4" t="s">
        <v>1115</v>
      </c>
      <c r="H220" s="4" t="s">
        <v>1116</v>
      </c>
      <c r="I220" s="4">
        <v>3</v>
      </c>
      <c r="J220" s="4">
        <v>0</v>
      </c>
      <c r="K220" s="4">
        <v>1</v>
      </c>
      <c r="L220" s="4"/>
      <c r="M220" s="4">
        <v>0</v>
      </c>
      <c r="N220" s="4">
        <v>0</v>
      </c>
      <c r="O220" s="4"/>
      <c r="P220" s="34" t="str">
        <f>_xlfn.IFNA(VLOOKUP(L220,[2]汇总!A:C,3,0),"")</f>
        <v/>
      </c>
      <c r="Q220" s="34"/>
      <c r="R220" s="34"/>
      <c r="S220" s="4">
        <v>2</v>
      </c>
      <c r="T220" s="4">
        <v>408</v>
      </c>
      <c r="U220" s="4"/>
      <c r="V220" s="4">
        <v>2</v>
      </c>
      <c r="W220">
        <v>480</v>
      </c>
    </row>
    <row r="221" spans="1:23">
      <c r="A221" s="34"/>
      <c r="B221" s="4">
        <v>53044</v>
      </c>
      <c r="C221" s="4" t="s">
        <v>1142</v>
      </c>
      <c r="D221" s="4">
        <v>3</v>
      </c>
      <c r="E221" s="4">
        <v>4</v>
      </c>
      <c r="F221" s="4">
        <v>1</v>
      </c>
      <c r="G221" s="4" t="s">
        <v>1118</v>
      </c>
      <c r="H221" s="4" t="s">
        <v>1119</v>
      </c>
      <c r="I221" s="4">
        <v>4</v>
      </c>
      <c r="J221" s="4">
        <v>0</v>
      </c>
      <c r="K221" s="4">
        <v>1</v>
      </c>
      <c r="L221" s="4"/>
      <c r="M221" s="4">
        <v>0</v>
      </c>
      <c r="N221" s="4">
        <v>0</v>
      </c>
      <c r="O221" s="4"/>
      <c r="P221" s="34" t="str">
        <f>_xlfn.IFNA(VLOOKUP(L221,[2]汇总!A:C,3,0),"")</f>
        <v/>
      </c>
      <c r="Q221" s="34"/>
      <c r="R221" s="34"/>
      <c r="S221" s="4">
        <v>2</v>
      </c>
      <c r="T221" s="4">
        <v>438</v>
      </c>
      <c r="U221" s="4"/>
      <c r="V221" s="4">
        <v>2</v>
      </c>
      <c r="W221">
        <v>516</v>
      </c>
    </row>
    <row r="222" spans="1:23">
      <c r="A222" s="34"/>
      <c r="B222" s="4">
        <v>53045</v>
      </c>
      <c r="C222" s="4" t="s">
        <v>1143</v>
      </c>
      <c r="D222" s="4">
        <v>3</v>
      </c>
      <c r="E222" s="4">
        <v>4</v>
      </c>
      <c r="F222" s="4">
        <v>1</v>
      </c>
      <c r="G222" s="4" t="s">
        <v>1121</v>
      </c>
      <c r="H222" s="4" t="s">
        <v>1122</v>
      </c>
      <c r="I222" s="4">
        <v>3</v>
      </c>
      <c r="J222" s="4">
        <v>0</v>
      </c>
      <c r="K222" s="4">
        <v>1</v>
      </c>
      <c r="L222" s="4"/>
      <c r="M222" s="4">
        <v>30</v>
      </c>
      <c r="N222" s="4">
        <v>0</v>
      </c>
      <c r="O222" s="4"/>
      <c r="P222" s="34" t="str">
        <f>_xlfn.IFNA(VLOOKUP(L222,[2]汇总!A:C,3,0),"")</f>
        <v/>
      </c>
      <c r="Q222" s="34"/>
      <c r="R222" s="34"/>
      <c r="S222" s="4">
        <v>2</v>
      </c>
      <c r="T222" s="4">
        <v>459</v>
      </c>
      <c r="U222" s="4"/>
      <c r="V222" s="4">
        <v>2</v>
      </c>
      <c r="W222">
        <v>540</v>
      </c>
    </row>
    <row r="223" spans="1:23">
      <c r="A223" s="34"/>
      <c r="B223" s="4">
        <v>53046</v>
      </c>
      <c r="C223" s="4" t="s">
        <v>1144</v>
      </c>
      <c r="D223" s="4">
        <v>3</v>
      </c>
      <c r="E223" s="4">
        <v>4</v>
      </c>
      <c r="F223" s="4">
        <v>1</v>
      </c>
      <c r="G223" s="4" t="s">
        <v>1124</v>
      </c>
      <c r="H223" s="4" t="s">
        <v>1125</v>
      </c>
      <c r="I223" s="4">
        <v>3</v>
      </c>
      <c r="J223" s="4">
        <v>0</v>
      </c>
      <c r="K223" s="4">
        <v>1</v>
      </c>
      <c r="L223" s="4"/>
      <c r="M223" s="4">
        <v>40</v>
      </c>
      <c r="N223" s="4">
        <v>0</v>
      </c>
      <c r="O223" s="4"/>
      <c r="P223" s="34" t="str">
        <f>_xlfn.IFNA(VLOOKUP(L223,[2]汇总!A:C,3,0),"")</f>
        <v/>
      </c>
      <c r="Q223" s="34"/>
      <c r="R223" s="34"/>
      <c r="S223" s="4">
        <v>2</v>
      </c>
      <c r="T223" s="4">
        <v>489</v>
      </c>
      <c r="U223" s="4"/>
      <c r="V223" s="4">
        <v>2</v>
      </c>
      <c r="W223">
        <v>576</v>
      </c>
    </row>
    <row r="224" spans="1:23">
      <c r="A224" s="34"/>
      <c r="B224" s="4">
        <v>53047</v>
      </c>
      <c r="C224" s="4" t="s">
        <v>619</v>
      </c>
      <c r="D224" s="4">
        <v>3</v>
      </c>
      <c r="E224" s="4">
        <v>4</v>
      </c>
      <c r="F224" s="4">
        <v>1</v>
      </c>
      <c r="G224" s="4" t="s">
        <v>605</v>
      </c>
      <c r="H224" s="4" t="s">
        <v>606</v>
      </c>
      <c r="I224" s="4">
        <v>3</v>
      </c>
      <c r="J224" s="4">
        <v>1</v>
      </c>
      <c r="K224" s="4">
        <v>2</v>
      </c>
      <c r="L224" s="4"/>
      <c r="M224" s="4">
        <v>0</v>
      </c>
      <c r="N224" s="4">
        <v>0</v>
      </c>
      <c r="O224" s="4"/>
      <c r="P224" s="34" t="str">
        <f>_xlfn.IFNA(VLOOKUP(L224,[2]汇总!A:C,3,0),"")</f>
        <v/>
      </c>
      <c r="Q224" s="34"/>
      <c r="R224" s="34"/>
      <c r="S224" s="4">
        <v>2</v>
      </c>
      <c r="T224" s="4">
        <v>479</v>
      </c>
      <c r="U224" s="4"/>
      <c r="V224" s="4">
        <v>2</v>
      </c>
      <c r="W224">
        <v>564</v>
      </c>
    </row>
    <row r="225" spans="1:23">
      <c r="A225" s="34"/>
      <c r="B225" s="4">
        <v>53048</v>
      </c>
      <c r="C225" s="4" t="s">
        <v>620</v>
      </c>
      <c r="D225" s="4">
        <v>3</v>
      </c>
      <c r="E225" s="4">
        <v>4</v>
      </c>
      <c r="F225" s="4">
        <v>1</v>
      </c>
      <c r="G225" s="4" t="s">
        <v>608</v>
      </c>
      <c r="H225" s="4" t="s">
        <v>609</v>
      </c>
      <c r="I225" s="4">
        <v>4</v>
      </c>
      <c r="J225" s="4">
        <v>1</v>
      </c>
      <c r="K225" s="4">
        <v>2</v>
      </c>
      <c r="L225" s="4"/>
      <c r="M225" s="4">
        <v>0</v>
      </c>
      <c r="N225" s="4">
        <v>0</v>
      </c>
      <c r="O225" s="4"/>
      <c r="P225" s="34" t="str">
        <f>_xlfn.IFNA(VLOOKUP(L225,[2]汇总!A:C,3,0),"")</f>
        <v/>
      </c>
      <c r="Q225" s="34"/>
      <c r="R225" s="34"/>
      <c r="S225" s="4">
        <v>2</v>
      </c>
      <c r="T225" s="4">
        <v>499</v>
      </c>
      <c r="U225" s="4"/>
      <c r="V225" s="4">
        <v>2</v>
      </c>
      <c r="W225">
        <v>588</v>
      </c>
    </row>
    <row r="226" spans="1:23">
      <c r="A226" s="34"/>
      <c r="B226" s="4">
        <v>53049</v>
      </c>
      <c r="C226" s="4" t="s">
        <v>621</v>
      </c>
      <c r="D226" s="4">
        <v>3</v>
      </c>
      <c r="E226" s="4">
        <v>4</v>
      </c>
      <c r="F226" s="4">
        <v>1</v>
      </c>
      <c r="G226" s="4" t="s">
        <v>611</v>
      </c>
      <c r="H226" s="4" t="s">
        <v>612</v>
      </c>
      <c r="I226" s="4">
        <v>3</v>
      </c>
      <c r="J226" s="4">
        <v>1</v>
      </c>
      <c r="K226" s="4">
        <v>2</v>
      </c>
      <c r="L226" s="4"/>
      <c r="M226" s="4">
        <v>0</v>
      </c>
      <c r="N226" s="4">
        <v>0</v>
      </c>
      <c r="O226" s="4"/>
      <c r="P226" s="34" t="str">
        <f>_xlfn.IFNA(VLOOKUP(L226,[2]汇总!A:C,3,0),"")</f>
        <v/>
      </c>
      <c r="Q226" s="34"/>
      <c r="R226" s="34"/>
      <c r="S226" s="4">
        <v>2</v>
      </c>
      <c r="T226" s="4">
        <v>520</v>
      </c>
      <c r="U226" s="4"/>
      <c r="V226" s="4">
        <v>2</v>
      </c>
      <c r="W226">
        <v>612</v>
      </c>
    </row>
    <row r="227" spans="1:23">
      <c r="A227" s="34"/>
      <c r="B227" s="4">
        <v>53050</v>
      </c>
      <c r="C227" s="4" t="s">
        <v>1161</v>
      </c>
      <c r="D227" s="4">
        <v>3</v>
      </c>
      <c r="E227" s="4">
        <v>4</v>
      </c>
      <c r="F227" s="4">
        <v>1</v>
      </c>
      <c r="G227" s="4" t="s">
        <v>1127</v>
      </c>
      <c r="H227" s="4" t="s">
        <v>1128</v>
      </c>
      <c r="I227" s="4">
        <v>3</v>
      </c>
      <c r="J227" s="4">
        <v>1</v>
      </c>
      <c r="K227" s="4">
        <v>2</v>
      </c>
      <c r="L227" s="4"/>
      <c r="M227" s="4">
        <v>50</v>
      </c>
      <c r="N227" s="4">
        <v>0</v>
      </c>
      <c r="O227" s="4"/>
      <c r="P227" s="34" t="str">
        <f>_xlfn.IFNA(VLOOKUP(L227,[2]汇总!A:C,3,0),"")</f>
        <v/>
      </c>
      <c r="Q227" s="34"/>
      <c r="R227" s="34"/>
      <c r="S227" s="4">
        <v>2</v>
      </c>
      <c r="T227" s="4">
        <v>530</v>
      </c>
      <c r="U227" s="4"/>
      <c r="V227" s="4">
        <v>2</v>
      </c>
      <c r="W227">
        <v>624</v>
      </c>
    </row>
    <row r="228" spans="1:23">
      <c r="A228" s="34"/>
      <c r="B228" s="4">
        <v>53051</v>
      </c>
      <c r="C228" s="4" t="s">
        <v>1162</v>
      </c>
      <c r="D228" s="4">
        <v>3</v>
      </c>
      <c r="E228" s="4">
        <v>4</v>
      </c>
      <c r="F228" s="4">
        <v>1</v>
      </c>
      <c r="G228" s="4" t="s">
        <v>1130</v>
      </c>
      <c r="H228" s="4" t="s">
        <v>1131</v>
      </c>
      <c r="I228" s="4">
        <v>3</v>
      </c>
      <c r="J228" s="4">
        <v>1</v>
      </c>
      <c r="K228" s="4">
        <v>2</v>
      </c>
      <c r="L228" s="4"/>
      <c r="M228" s="4">
        <v>60</v>
      </c>
      <c r="N228" s="4">
        <v>0</v>
      </c>
      <c r="O228" s="4"/>
      <c r="P228" s="34" t="str">
        <f>_xlfn.IFNA(VLOOKUP(L228,[2]汇总!A:C,3,0),"")</f>
        <v/>
      </c>
      <c r="Q228" s="34"/>
      <c r="R228" s="34"/>
      <c r="S228" s="4">
        <v>2</v>
      </c>
      <c r="T228" s="4">
        <v>550</v>
      </c>
      <c r="U228" s="4"/>
      <c r="V228" s="4">
        <v>2</v>
      </c>
      <c r="W228">
        <v>648</v>
      </c>
    </row>
    <row r="229" spans="1:23">
      <c r="A229" s="34"/>
      <c r="B229" s="4">
        <v>53052</v>
      </c>
      <c r="C229" s="4" t="s">
        <v>1163</v>
      </c>
      <c r="D229" s="4">
        <v>3</v>
      </c>
      <c r="E229" s="4">
        <v>4</v>
      </c>
      <c r="F229" s="4">
        <v>1</v>
      </c>
      <c r="G229" s="4" t="s">
        <v>1133</v>
      </c>
      <c r="H229" s="4" t="s">
        <v>1134</v>
      </c>
      <c r="I229" s="4">
        <v>3</v>
      </c>
      <c r="J229" s="4">
        <v>1</v>
      </c>
      <c r="K229" s="4">
        <v>2</v>
      </c>
      <c r="L229" s="4"/>
      <c r="M229" s="4">
        <v>70</v>
      </c>
      <c r="N229" s="4">
        <v>0</v>
      </c>
      <c r="O229" s="4"/>
      <c r="P229" s="34" t="str">
        <f>_xlfn.IFNA(VLOOKUP(L229,[2]汇总!A:C,3,0),"")</f>
        <v/>
      </c>
      <c r="Q229" s="34"/>
      <c r="R229" s="34"/>
      <c r="S229" s="4">
        <v>2</v>
      </c>
      <c r="T229" s="4">
        <v>571</v>
      </c>
      <c r="U229" s="4"/>
      <c r="V229" s="4">
        <v>2</v>
      </c>
      <c r="W229">
        <v>672</v>
      </c>
    </row>
    <row r="230" spans="1:23">
      <c r="A230" s="34"/>
      <c r="B230" s="4">
        <v>53053</v>
      </c>
      <c r="C230" s="4" t="s">
        <v>1164</v>
      </c>
      <c r="D230" s="4">
        <v>3</v>
      </c>
      <c r="E230" s="4">
        <v>4</v>
      </c>
      <c r="F230" s="4">
        <v>1</v>
      </c>
      <c r="G230" s="4" t="s">
        <v>1130</v>
      </c>
      <c r="H230" s="4" t="s">
        <v>1131</v>
      </c>
      <c r="I230" s="4">
        <v>3</v>
      </c>
      <c r="J230" s="4">
        <v>0</v>
      </c>
      <c r="K230" s="4">
        <v>0</v>
      </c>
      <c r="L230" s="4">
        <v>310001</v>
      </c>
      <c r="M230" s="4">
        <v>0</v>
      </c>
      <c r="N230" s="4">
        <v>0</v>
      </c>
      <c r="O230" s="4">
        <v>500</v>
      </c>
      <c r="P230" s="34" t="str">
        <f>_xlfn.IFNA(VLOOKUP(L230,[2]汇总!A:C,3,0),"")</f>
        <v>发动技能后，减少目标50点护甲，持续整场战斗，最多可减少400点。</v>
      </c>
      <c r="Q230" s="34"/>
      <c r="R230" s="34"/>
      <c r="S230" s="4">
        <v>2</v>
      </c>
      <c r="T230" s="4">
        <v>550</v>
      </c>
      <c r="U230" s="4"/>
      <c r="V230" s="4">
        <v>2</v>
      </c>
      <c r="W230">
        <v>648</v>
      </c>
    </row>
    <row r="231" spans="1:23">
      <c r="A231" s="34"/>
      <c r="B231" s="4">
        <v>53054</v>
      </c>
      <c r="C231" s="4" t="s">
        <v>1165</v>
      </c>
      <c r="D231" s="4">
        <v>3</v>
      </c>
      <c r="E231" s="4">
        <v>4</v>
      </c>
      <c r="F231" s="4">
        <v>1</v>
      </c>
      <c r="G231" s="4" t="s">
        <v>1133</v>
      </c>
      <c r="H231" s="4" t="s">
        <v>1134</v>
      </c>
      <c r="I231" s="4">
        <v>3</v>
      </c>
      <c r="J231" s="4">
        <v>0</v>
      </c>
      <c r="K231" s="4">
        <v>0</v>
      </c>
      <c r="L231" s="4">
        <v>310002</v>
      </c>
      <c r="M231" s="4">
        <v>0</v>
      </c>
      <c r="N231" s="4">
        <v>0</v>
      </c>
      <c r="O231" s="4">
        <v>500</v>
      </c>
      <c r="P231" s="34" t="str">
        <f>_xlfn.IFNA(VLOOKUP(L231,[2]汇总!A:C,3,0),"")</f>
        <v>造成的伤害暴击时，有10%的概率造成200%的暴击伤害。</v>
      </c>
      <c r="Q231" s="34"/>
      <c r="R231" s="34"/>
      <c r="S231" s="4">
        <v>2</v>
      </c>
      <c r="T231" s="4">
        <v>571</v>
      </c>
      <c r="U231" s="4"/>
      <c r="V231" s="4">
        <v>2</v>
      </c>
      <c r="W231">
        <v>672</v>
      </c>
    </row>
    <row r="232" spans="1:23">
      <c r="A232" s="34"/>
      <c r="B232" s="4">
        <v>53055</v>
      </c>
      <c r="C232" s="4" t="s">
        <v>1166</v>
      </c>
      <c r="D232" s="4">
        <v>3</v>
      </c>
      <c r="E232" s="4">
        <v>4</v>
      </c>
      <c r="F232" s="4">
        <v>1</v>
      </c>
      <c r="G232" s="4" t="s">
        <v>1138</v>
      </c>
      <c r="H232" s="4" t="s">
        <v>1139</v>
      </c>
      <c r="I232" s="4">
        <v>3</v>
      </c>
      <c r="J232" s="4">
        <v>0</v>
      </c>
      <c r="K232" s="4">
        <v>0</v>
      </c>
      <c r="L232" s="4">
        <v>310003</v>
      </c>
      <c r="M232" s="4">
        <v>0</v>
      </c>
      <c r="N232" s="4">
        <v>0</v>
      </c>
      <c r="O232" s="4">
        <v>500</v>
      </c>
      <c r="P232" s="34" t="str">
        <f>_xlfn.IFNA(VLOOKUP(L232,[2]汇总!A:C,3,0),"")</f>
        <v>造成伤害时，额外增加200点伤害。</v>
      </c>
      <c r="Q232" s="34"/>
      <c r="R232" s="34"/>
      <c r="S232" s="4">
        <v>2</v>
      </c>
      <c r="T232" s="4">
        <v>591</v>
      </c>
      <c r="U232" s="4"/>
      <c r="V232" s="4">
        <v>2</v>
      </c>
      <c r="W232">
        <v>696</v>
      </c>
    </row>
    <row r="233" spans="1:23">
      <c r="A233" s="34"/>
      <c r="B233" s="4">
        <v>53056</v>
      </c>
      <c r="C233" s="4" t="s">
        <v>1167</v>
      </c>
      <c r="D233" s="4">
        <v>3</v>
      </c>
      <c r="E233" s="4">
        <v>4</v>
      </c>
      <c r="F233" s="4">
        <v>1</v>
      </c>
      <c r="G233" s="4" t="s">
        <v>612</v>
      </c>
      <c r="H233" s="4" t="s">
        <v>802</v>
      </c>
      <c r="I233" s="4">
        <v>3</v>
      </c>
      <c r="J233" s="4">
        <v>0</v>
      </c>
      <c r="K233" s="4">
        <v>0</v>
      </c>
      <c r="L233" s="4">
        <v>310004</v>
      </c>
      <c r="M233" s="4">
        <v>0</v>
      </c>
      <c r="N233" s="4">
        <v>0</v>
      </c>
      <c r="O233" s="4">
        <v>500</v>
      </c>
      <c r="P233" s="34" t="str">
        <f>_xlfn.IFNA(VLOOKUP(L233,[2]汇总!A:C,3,0),"")</f>
        <v>进入战斗后，每1秒回复35生命。</v>
      </c>
      <c r="Q233" s="34"/>
      <c r="R233" s="34"/>
      <c r="S233" s="4">
        <v>2</v>
      </c>
      <c r="T233" s="4">
        <v>612</v>
      </c>
      <c r="U233" s="4"/>
      <c r="V233" s="4">
        <v>2</v>
      </c>
      <c r="W233">
        <v>720</v>
      </c>
    </row>
    <row r="234" spans="1:23">
      <c r="A234" s="34"/>
      <c r="B234" s="4">
        <v>53057</v>
      </c>
      <c r="C234" s="4" t="s">
        <v>1114</v>
      </c>
      <c r="D234" s="4">
        <v>3</v>
      </c>
      <c r="E234" s="4">
        <v>5</v>
      </c>
      <c r="F234" s="4">
        <v>1</v>
      </c>
      <c r="G234" s="4" t="s">
        <v>1115</v>
      </c>
      <c r="H234" s="4" t="s">
        <v>1116</v>
      </c>
      <c r="I234" s="4">
        <v>3</v>
      </c>
      <c r="J234" s="4">
        <v>0</v>
      </c>
      <c r="K234" s="4">
        <v>1</v>
      </c>
      <c r="L234" s="4"/>
      <c r="M234" s="4">
        <v>0</v>
      </c>
      <c r="N234" s="4">
        <v>0</v>
      </c>
      <c r="O234" s="4"/>
      <c r="P234" s="34" t="str">
        <f>_xlfn.IFNA(VLOOKUP(L234,[2]汇总!A:C,3,0),"")</f>
        <v/>
      </c>
      <c r="Q234" s="34"/>
      <c r="R234" s="34"/>
      <c r="S234" s="4">
        <v>2</v>
      </c>
      <c r="T234" s="4">
        <v>408</v>
      </c>
      <c r="U234" s="4"/>
      <c r="V234" s="4">
        <v>2</v>
      </c>
      <c r="W234">
        <v>480</v>
      </c>
    </row>
    <row r="235" spans="1:23">
      <c r="A235" s="34"/>
      <c r="B235" s="4">
        <v>53058</v>
      </c>
      <c r="C235" s="4" t="s">
        <v>1117</v>
      </c>
      <c r="D235" s="4">
        <v>3</v>
      </c>
      <c r="E235" s="4">
        <v>5</v>
      </c>
      <c r="F235" s="4">
        <v>1</v>
      </c>
      <c r="G235" s="4" t="s">
        <v>1118</v>
      </c>
      <c r="H235" s="4" t="s">
        <v>1119</v>
      </c>
      <c r="I235" s="4">
        <v>4</v>
      </c>
      <c r="J235" s="4">
        <v>0</v>
      </c>
      <c r="K235" s="4">
        <v>1</v>
      </c>
      <c r="L235" s="4"/>
      <c r="M235" s="4">
        <v>0</v>
      </c>
      <c r="N235" s="4">
        <v>0</v>
      </c>
      <c r="O235" s="4"/>
      <c r="P235" s="34" t="str">
        <f>_xlfn.IFNA(VLOOKUP(L235,[2]汇总!A:C,3,0),"")</f>
        <v/>
      </c>
      <c r="Q235" s="34"/>
      <c r="R235" s="34"/>
      <c r="S235" s="4">
        <v>2</v>
      </c>
      <c r="T235" s="4">
        <v>438</v>
      </c>
      <c r="U235" s="4"/>
      <c r="V235" s="4">
        <v>2</v>
      </c>
      <c r="W235">
        <v>516</v>
      </c>
    </row>
    <row r="236" spans="1:23">
      <c r="A236" s="34"/>
      <c r="B236" s="4">
        <v>53059</v>
      </c>
      <c r="C236" s="4" t="s">
        <v>1120</v>
      </c>
      <c r="D236" s="4">
        <v>3</v>
      </c>
      <c r="E236" s="4">
        <v>5</v>
      </c>
      <c r="F236" s="4">
        <v>1</v>
      </c>
      <c r="G236" s="4" t="s">
        <v>1121</v>
      </c>
      <c r="H236" s="4" t="s">
        <v>1122</v>
      </c>
      <c r="I236" s="4">
        <v>3</v>
      </c>
      <c r="J236" s="4">
        <v>0</v>
      </c>
      <c r="K236" s="4">
        <v>1</v>
      </c>
      <c r="L236" s="4"/>
      <c r="M236" s="4">
        <v>30</v>
      </c>
      <c r="N236" s="4">
        <v>0</v>
      </c>
      <c r="O236" s="4"/>
      <c r="P236" s="34" t="str">
        <f>_xlfn.IFNA(VLOOKUP(L236,[2]汇总!A:C,3,0),"")</f>
        <v/>
      </c>
      <c r="Q236" s="34"/>
      <c r="R236" s="34"/>
      <c r="S236" s="4">
        <v>2</v>
      </c>
      <c r="T236" s="4">
        <v>459</v>
      </c>
      <c r="U236" s="4"/>
      <c r="V236" s="4">
        <v>2</v>
      </c>
      <c r="W236">
        <v>540</v>
      </c>
    </row>
    <row r="237" spans="1:23">
      <c r="A237" s="34"/>
      <c r="B237" s="4">
        <v>53060</v>
      </c>
      <c r="C237" s="4" t="s">
        <v>1123</v>
      </c>
      <c r="D237" s="4">
        <v>3</v>
      </c>
      <c r="E237" s="4">
        <v>5</v>
      </c>
      <c r="F237" s="4">
        <v>1</v>
      </c>
      <c r="G237" s="4" t="s">
        <v>1124</v>
      </c>
      <c r="H237" s="4" t="s">
        <v>1125</v>
      </c>
      <c r="I237" s="4">
        <v>3</v>
      </c>
      <c r="J237" s="4">
        <v>0</v>
      </c>
      <c r="K237" s="4">
        <v>1</v>
      </c>
      <c r="L237" s="4"/>
      <c r="M237" s="4">
        <v>40</v>
      </c>
      <c r="N237" s="4">
        <v>0</v>
      </c>
      <c r="O237" s="4"/>
      <c r="P237" s="34" t="str">
        <f>_xlfn.IFNA(VLOOKUP(L237,[2]汇总!A:C,3,0),"")</f>
        <v/>
      </c>
      <c r="Q237" s="34"/>
      <c r="R237" s="34"/>
      <c r="S237" s="4">
        <v>2</v>
      </c>
      <c r="T237" s="4">
        <v>489</v>
      </c>
      <c r="U237" s="4"/>
      <c r="V237" s="4">
        <v>2</v>
      </c>
      <c r="W237">
        <v>576</v>
      </c>
    </row>
    <row r="238" spans="1:23">
      <c r="A238" s="34"/>
      <c r="B238" s="4">
        <v>53061</v>
      </c>
      <c r="C238" s="4" t="s">
        <v>604</v>
      </c>
      <c r="D238" s="4">
        <v>3</v>
      </c>
      <c r="E238" s="4">
        <v>5</v>
      </c>
      <c r="F238" s="4">
        <v>1</v>
      </c>
      <c r="G238" s="4" t="s">
        <v>605</v>
      </c>
      <c r="H238" s="4" t="s">
        <v>606</v>
      </c>
      <c r="I238" s="4">
        <v>3</v>
      </c>
      <c r="J238" s="4">
        <v>1</v>
      </c>
      <c r="K238" s="4">
        <v>2</v>
      </c>
      <c r="L238" s="4"/>
      <c r="M238" s="4">
        <v>0</v>
      </c>
      <c r="N238" s="4">
        <v>0</v>
      </c>
      <c r="O238" s="4"/>
      <c r="P238" s="34" t="str">
        <f>_xlfn.IFNA(VLOOKUP(L238,[2]汇总!A:C,3,0),"")</f>
        <v/>
      </c>
      <c r="Q238" s="34"/>
      <c r="R238" s="34"/>
      <c r="S238" s="4">
        <v>2</v>
      </c>
      <c r="T238" s="4">
        <v>479</v>
      </c>
      <c r="U238" s="4"/>
      <c r="V238" s="4">
        <v>2</v>
      </c>
      <c r="W238">
        <v>564</v>
      </c>
    </row>
    <row r="239" spans="1:23">
      <c r="A239" s="34"/>
      <c r="B239" s="4">
        <v>53062</v>
      </c>
      <c r="C239" s="4" t="s">
        <v>607</v>
      </c>
      <c r="D239" s="4">
        <v>3</v>
      </c>
      <c r="E239" s="4">
        <v>5</v>
      </c>
      <c r="F239" s="4">
        <v>1</v>
      </c>
      <c r="G239" s="4" t="s">
        <v>608</v>
      </c>
      <c r="H239" s="4" t="s">
        <v>609</v>
      </c>
      <c r="I239" s="4">
        <v>4</v>
      </c>
      <c r="J239" s="4">
        <v>1</v>
      </c>
      <c r="K239" s="4">
        <v>2</v>
      </c>
      <c r="L239" s="4"/>
      <c r="M239" s="4">
        <v>0</v>
      </c>
      <c r="N239" s="4">
        <v>0</v>
      </c>
      <c r="O239" s="4"/>
      <c r="P239" s="34" t="str">
        <f>_xlfn.IFNA(VLOOKUP(L239,[2]汇总!A:C,3,0),"")</f>
        <v/>
      </c>
      <c r="Q239" s="34"/>
      <c r="R239" s="34"/>
      <c r="S239" s="4">
        <v>2</v>
      </c>
      <c r="T239" s="4">
        <v>499</v>
      </c>
      <c r="U239" s="4"/>
      <c r="V239" s="4">
        <v>2</v>
      </c>
      <c r="W239">
        <v>588</v>
      </c>
    </row>
    <row r="240" spans="1:23">
      <c r="A240" s="34"/>
      <c r="B240" s="4">
        <v>53063</v>
      </c>
      <c r="C240" s="4" t="s">
        <v>610</v>
      </c>
      <c r="D240" s="4">
        <v>3</v>
      </c>
      <c r="E240" s="4">
        <v>5</v>
      </c>
      <c r="F240" s="4">
        <v>1</v>
      </c>
      <c r="G240" s="4" t="s">
        <v>611</v>
      </c>
      <c r="H240" s="4" t="s">
        <v>612</v>
      </c>
      <c r="I240" s="4">
        <v>3</v>
      </c>
      <c r="J240" s="4">
        <v>1</v>
      </c>
      <c r="K240" s="4">
        <v>2</v>
      </c>
      <c r="L240" s="4"/>
      <c r="M240" s="4">
        <v>0</v>
      </c>
      <c r="N240" s="4">
        <v>0</v>
      </c>
      <c r="O240" s="4"/>
      <c r="P240" s="34" t="str">
        <f>_xlfn.IFNA(VLOOKUP(L240,[2]汇总!A:C,3,0),"")</f>
        <v/>
      </c>
      <c r="Q240" s="34"/>
      <c r="R240" s="34"/>
      <c r="S240" s="4">
        <v>2</v>
      </c>
      <c r="T240" s="4">
        <v>520</v>
      </c>
      <c r="U240" s="4"/>
      <c r="V240" s="4">
        <v>2</v>
      </c>
      <c r="W240">
        <v>612</v>
      </c>
    </row>
    <row r="241" spans="1:23">
      <c r="A241" s="34"/>
      <c r="B241" s="4">
        <v>53064</v>
      </c>
      <c r="C241" s="4" t="s">
        <v>1126</v>
      </c>
      <c r="D241" s="4">
        <v>3</v>
      </c>
      <c r="E241" s="4">
        <v>5</v>
      </c>
      <c r="F241" s="4">
        <v>1</v>
      </c>
      <c r="G241" s="4" t="s">
        <v>1127</v>
      </c>
      <c r="H241" s="4" t="s">
        <v>1128</v>
      </c>
      <c r="I241" s="4">
        <v>3</v>
      </c>
      <c r="J241" s="4">
        <v>1</v>
      </c>
      <c r="K241" s="4">
        <v>2</v>
      </c>
      <c r="L241" s="4"/>
      <c r="M241" s="4">
        <v>50</v>
      </c>
      <c r="N241" s="4">
        <v>0</v>
      </c>
      <c r="O241" s="4"/>
      <c r="P241" s="34" t="str">
        <f>_xlfn.IFNA(VLOOKUP(L241,[2]汇总!A:C,3,0),"")</f>
        <v/>
      </c>
      <c r="Q241" s="34"/>
      <c r="R241" s="34"/>
      <c r="S241" s="4">
        <v>2</v>
      </c>
      <c r="T241" s="4">
        <v>530</v>
      </c>
      <c r="U241" s="4"/>
      <c r="V241" s="4">
        <v>2</v>
      </c>
      <c r="W241">
        <v>624</v>
      </c>
    </row>
    <row r="242" spans="1:23">
      <c r="A242" s="34"/>
      <c r="B242" s="4">
        <v>53065</v>
      </c>
      <c r="C242" s="4" t="s">
        <v>1129</v>
      </c>
      <c r="D242" s="4">
        <v>3</v>
      </c>
      <c r="E242" s="4">
        <v>5</v>
      </c>
      <c r="F242" s="4">
        <v>1</v>
      </c>
      <c r="G242" s="4" t="s">
        <v>1130</v>
      </c>
      <c r="H242" s="4" t="s">
        <v>1131</v>
      </c>
      <c r="I242" s="4">
        <v>3</v>
      </c>
      <c r="J242" s="4">
        <v>1</v>
      </c>
      <c r="K242" s="4">
        <v>2</v>
      </c>
      <c r="L242" s="4"/>
      <c r="M242" s="4">
        <v>60</v>
      </c>
      <c r="N242" s="4">
        <v>0</v>
      </c>
      <c r="O242" s="4"/>
      <c r="P242" s="34" t="str">
        <f>_xlfn.IFNA(VLOOKUP(L242,[2]汇总!A:C,3,0),"")</f>
        <v/>
      </c>
      <c r="Q242" s="34"/>
      <c r="R242" s="34"/>
      <c r="S242" s="4">
        <v>2</v>
      </c>
      <c r="T242" s="4">
        <v>550</v>
      </c>
      <c r="U242" s="4"/>
      <c r="V242" s="4">
        <v>2</v>
      </c>
      <c r="W242">
        <v>648</v>
      </c>
    </row>
    <row r="243" spans="1:23">
      <c r="A243" s="34"/>
      <c r="B243" s="4">
        <v>53066</v>
      </c>
      <c r="C243" s="4" t="s">
        <v>1132</v>
      </c>
      <c r="D243" s="4">
        <v>3</v>
      </c>
      <c r="E243" s="4">
        <v>5</v>
      </c>
      <c r="F243" s="4">
        <v>1</v>
      </c>
      <c r="G243" s="4" t="s">
        <v>1133</v>
      </c>
      <c r="H243" s="4" t="s">
        <v>1134</v>
      </c>
      <c r="I243" s="4">
        <v>3</v>
      </c>
      <c r="J243" s="4">
        <v>1</v>
      </c>
      <c r="K243" s="4">
        <v>2</v>
      </c>
      <c r="L243" s="4"/>
      <c r="M243" s="4">
        <v>70</v>
      </c>
      <c r="N243" s="4">
        <v>0</v>
      </c>
      <c r="O243" s="4"/>
      <c r="P243" s="34" t="str">
        <f>_xlfn.IFNA(VLOOKUP(L243,[2]汇总!A:C,3,0),"")</f>
        <v/>
      </c>
      <c r="Q243" s="34"/>
      <c r="R243" s="34"/>
      <c r="S243" s="4">
        <v>2</v>
      </c>
      <c r="T243" s="4">
        <v>571</v>
      </c>
      <c r="U243" s="4"/>
      <c r="V243" s="4">
        <v>2</v>
      </c>
      <c r="W243">
        <v>672</v>
      </c>
    </row>
    <row r="244" spans="1:23">
      <c r="A244" s="34"/>
      <c r="B244" s="4">
        <v>53067</v>
      </c>
      <c r="C244" s="4" t="s">
        <v>1135</v>
      </c>
      <c r="D244" s="4">
        <v>3</v>
      </c>
      <c r="E244" s="4">
        <v>5</v>
      </c>
      <c r="F244" s="4">
        <v>1</v>
      </c>
      <c r="G244" s="4" t="s">
        <v>1130</v>
      </c>
      <c r="H244" s="4" t="s">
        <v>1131</v>
      </c>
      <c r="I244" s="4">
        <v>3</v>
      </c>
      <c r="J244" s="4">
        <v>0</v>
      </c>
      <c r="K244" s="4">
        <v>0</v>
      </c>
      <c r="L244" s="4">
        <v>310001</v>
      </c>
      <c r="M244" s="4">
        <v>0</v>
      </c>
      <c r="N244" s="4">
        <v>0</v>
      </c>
      <c r="O244" s="4">
        <v>500</v>
      </c>
      <c r="P244" s="34" t="str">
        <f>_xlfn.IFNA(VLOOKUP(L244,[2]汇总!A:C,3,0),"")</f>
        <v>发动技能后，减少目标50点护甲，持续整场战斗，最多可减少400点。</v>
      </c>
      <c r="Q244" s="34"/>
      <c r="R244" s="34"/>
      <c r="S244" s="4">
        <v>2</v>
      </c>
      <c r="T244" s="4">
        <v>550</v>
      </c>
      <c r="U244" s="4"/>
      <c r="V244" s="4">
        <v>2</v>
      </c>
      <c r="W244">
        <v>648</v>
      </c>
    </row>
    <row r="245" spans="1:23">
      <c r="A245" s="34"/>
      <c r="B245" s="4">
        <v>53068</v>
      </c>
      <c r="C245" s="4" t="s">
        <v>1136</v>
      </c>
      <c r="D245" s="4">
        <v>3</v>
      </c>
      <c r="E245" s="4">
        <v>5</v>
      </c>
      <c r="F245" s="4">
        <v>1</v>
      </c>
      <c r="G245" s="4" t="s">
        <v>1133</v>
      </c>
      <c r="H245" s="4" t="s">
        <v>1134</v>
      </c>
      <c r="I245" s="4">
        <v>3</v>
      </c>
      <c r="J245" s="4">
        <v>0</v>
      </c>
      <c r="K245" s="4">
        <v>0</v>
      </c>
      <c r="L245" s="4">
        <v>310002</v>
      </c>
      <c r="M245" s="4">
        <v>0</v>
      </c>
      <c r="N245" s="4">
        <v>0</v>
      </c>
      <c r="O245" s="4">
        <v>500</v>
      </c>
      <c r="P245" s="34" t="str">
        <f>_xlfn.IFNA(VLOOKUP(L245,[2]汇总!A:C,3,0),"")</f>
        <v>造成的伤害暴击时，有10%的概率造成200%的暴击伤害。</v>
      </c>
      <c r="Q245" s="34"/>
      <c r="R245" s="34"/>
      <c r="S245" s="4">
        <v>2</v>
      </c>
      <c r="T245" s="4">
        <v>571</v>
      </c>
      <c r="U245" s="4"/>
      <c r="V245" s="4">
        <v>2</v>
      </c>
      <c r="W245">
        <v>672</v>
      </c>
    </row>
    <row r="246" spans="1:23">
      <c r="A246" s="34"/>
      <c r="B246" s="4">
        <v>53069</v>
      </c>
      <c r="C246" s="4" t="s">
        <v>1137</v>
      </c>
      <c r="D246" s="4">
        <v>3</v>
      </c>
      <c r="E246" s="4">
        <v>5</v>
      </c>
      <c r="F246" s="4">
        <v>1</v>
      </c>
      <c r="G246" s="4" t="s">
        <v>1138</v>
      </c>
      <c r="H246" s="4" t="s">
        <v>1139</v>
      </c>
      <c r="I246" s="4">
        <v>3</v>
      </c>
      <c r="J246" s="4">
        <v>0</v>
      </c>
      <c r="K246" s="4">
        <v>0</v>
      </c>
      <c r="L246" s="4">
        <v>310003</v>
      </c>
      <c r="M246" s="4">
        <v>0</v>
      </c>
      <c r="N246" s="4">
        <v>0</v>
      </c>
      <c r="O246" s="4">
        <v>500</v>
      </c>
      <c r="P246" s="34" t="str">
        <f>_xlfn.IFNA(VLOOKUP(L246,[2]汇总!A:C,3,0),"")</f>
        <v>造成伤害时，额外增加200点伤害。</v>
      </c>
      <c r="Q246" s="34"/>
      <c r="R246" s="34"/>
      <c r="S246" s="4">
        <v>2</v>
      </c>
      <c r="T246" s="4">
        <v>591</v>
      </c>
      <c r="U246" s="4"/>
      <c r="V246" s="4">
        <v>2</v>
      </c>
      <c r="W246">
        <v>696</v>
      </c>
    </row>
    <row r="247" spans="1:23">
      <c r="A247" s="34"/>
      <c r="B247" s="4">
        <v>53070</v>
      </c>
      <c r="C247" s="4" t="s">
        <v>1140</v>
      </c>
      <c r="D247" s="4">
        <v>3</v>
      </c>
      <c r="E247" s="4">
        <v>5</v>
      </c>
      <c r="F247" s="4">
        <v>1</v>
      </c>
      <c r="G247" s="4" t="s">
        <v>612</v>
      </c>
      <c r="H247" s="4" t="s">
        <v>802</v>
      </c>
      <c r="I247" s="4">
        <v>3</v>
      </c>
      <c r="J247" s="4">
        <v>0</v>
      </c>
      <c r="K247" s="4">
        <v>0</v>
      </c>
      <c r="L247" s="4">
        <v>310004</v>
      </c>
      <c r="M247" s="4">
        <v>0</v>
      </c>
      <c r="N247" s="4">
        <v>0</v>
      </c>
      <c r="O247" s="4">
        <v>500</v>
      </c>
      <c r="P247" s="34" t="str">
        <f>_xlfn.IFNA(VLOOKUP(L247,[2]汇总!A:C,3,0),"")</f>
        <v>进入战斗后，每1秒回复35生命。</v>
      </c>
      <c r="Q247" s="34"/>
      <c r="R247" s="34"/>
      <c r="S247" s="4">
        <v>2</v>
      </c>
      <c r="T247" s="4">
        <v>612</v>
      </c>
      <c r="U247" s="4"/>
      <c r="V247" s="4">
        <v>2</v>
      </c>
      <c r="W247">
        <v>720</v>
      </c>
    </row>
    <row r="248" spans="1:23">
      <c r="A248" s="34"/>
      <c r="B248" s="4">
        <v>53071</v>
      </c>
      <c r="C248" s="4" t="s">
        <v>86</v>
      </c>
      <c r="D248" s="4">
        <v>3</v>
      </c>
      <c r="E248" s="4">
        <v>0</v>
      </c>
      <c r="F248" s="4">
        <v>2</v>
      </c>
      <c r="G248" s="4" t="s">
        <v>1168</v>
      </c>
      <c r="H248" s="4" t="s">
        <v>1169</v>
      </c>
      <c r="I248" s="4">
        <v>3</v>
      </c>
      <c r="J248" s="4">
        <v>0</v>
      </c>
      <c r="K248" s="4">
        <v>0</v>
      </c>
      <c r="L248" s="4"/>
      <c r="M248" s="4">
        <v>0</v>
      </c>
      <c r="N248" s="4">
        <v>0</v>
      </c>
      <c r="O248" s="4"/>
      <c r="P248" s="34" t="str">
        <f>_xlfn.IFNA(VLOOKUP(L248,[2]汇总!A:C,3,0),"")</f>
        <v/>
      </c>
      <c r="Q248" s="34"/>
      <c r="R248" s="34"/>
      <c r="S248" s="4">
        <v>3</v>
      </c>
      <c r="T248" s="4">
        <v>442</v>
      </c>
      <c r="U248" s="4"/>
      <c r="V248" s="4">
        <v>3</v>
      </c>
      <c r="W248">
        <v>520</v>
      </c>
    </row>
    <row r="249" spans="1:23">
      <c r="A249" s="34"/>
      <c r="B249" s="4">
        <v>53072</v>
      </c>
      <c r="C249" s="4" t="s">
        <v>88</v>
      </c>
      <c r="D249" s="4">
        <v>3</v>
      </c>
      <c r="E249" s="4">
        <v>0</v>
      </c>
      <c r="F249" s="4">
        <v>2</v>
      </c>
      <c r="G249" s="4" t="s">
        <v>1170</v>
      </c>
      <c r="H249" s="4" t="s">
        <v>1171</v>
      </c>
      <c r="I249" s="4">
        <v>3</v>
      </c>
      <c r="J249" s="4">
        <v>0</v>
      </c>
      <c r="K249" s="4">
        <v>0</v>
      </c>
      <c r="L249" s="4"/>
      <c r="M249" s="4">
        <v>0</v>
      </c>
      <c r="N249" s="4">
        <v>0</v>
      </c>
      <c r="O249" s="4"/>
      <c r="P249" s="34" t="str">
        <f>_xlfn.IFNA(VLOOKUP(L249,[2]汇总!A:C,3,0),"")</f>
        <v/>
      </c>
      <c r="Q249" s="34"/>
      <c r="R249" s="34"/>
      <c r="S249" s="4">
        <v>3</v>
      </c>
      <c r="T249" s="4">
        <v>497</v>
      </c>
      <c r="U249" s="4"/>
      <c r="V249" s="4">
        <v>3</v>
      </c>
      <c r="W249">
        <v>585</v>
      </c>
    </row>
    <row r="250" spans="1:23">
      <c r="A250" s="34"/>
      <c r="B250" s="4">
        <v>53073</v>
      </c>
      <c r="C250" s="4" t="s">
        <v>1172</v>
      </c>
      <c r="D250" s="4">
        <v>3</v>
      </c>
      <c r="E250" s="4">
        <v>0</v>
      </c>
      <c r="F250" s="4">
        <v>2</v>
      </c>
      <c r="G250" s="4" t="s">
        <v>1173</v>
      </c>
      <c r="H250" s="4" t="s">
        <v>1174</v>
      </c>
      <c r="I250" s="4">
        <v>3</v>
      </c>
      <c r="J250" s="4">
        <v>0</v>
      </c>
      <c r="K250" s="4">
        <v>0</v>
      </c>
      <c r="L250" s="4"/>
      <c r="M250" s="4">
        <v>0</v>
      </c>
      <c r="N250" s="4">
        <v>0</v>
      </c>
      <c r="O250" s="4"/>
      <c r="P250" s="34" t="str">
        <f>_xlfn.IFNA(VLOOKUP(L250,[2]汇总!A:C,3,0),"")</f>
        <v/>
      </c>
      <c r="Q250" s="34"/>
      <c r="R250" s="34"/>
      <c r="S250" s="4">
        <v>3</v>
      </c>
      <c r="T250" s="4">
        <v>552</v>
      </c>
      <c r="U250" s="4"/>
      <c r="V250" s="4">
        <v>3</v>
      </c>
      <c r="W250">
        <v>650</v>
      </c>
    </row>
    <row r="251" spans="1:23">
      <c r="A251" s="34"/>
      <c r="B251" s="4">
        <v>53074</v>
      </c>
      <c r="C251" s="4" t="s">
        <v>1175</v>
      </c>
      <c r="D251" s="4">
        <v>3</v>
      </c>
      <c r="E251" s="4">
        <v>0</v>
      </c>
      <c r="F251" s="4">
        <v>2</v>
      </c>
      <c r="G251" s="4" t="s">
        <v>1176</v>
      </c>
      <c r="H251" s="4" t="s">
        <v>1177</v>
      </c>
      <c r="I251" s="4">
        <v>3</v>
      </c>
      <c r="J251" s="4">
        <v>0</v>
      </c>
      <c r="K251" s="4">
        <v>0</v>
      </c>
      <c r="L251" s="4"/>
      <c r="M251" s="4">
        <v>0</v>
      </c>
      <c r="N251" s="4">
        <v>0</v>
      </c>
      <c r="O251" s="4"/>
      <c r="P251" s="34" t="str">
        <f>_xlfn.IFNA(VLOOKUP(L251,[2]汇总!A:C,3,0),"")</f>
        <v/>
      </c>
      <c r="Q251" s="34"/>
      <c r="R251" s="34"/>
      <c r="S251" s="4">
        <v>3</v>
      </c>
      <c r="T251" s="4">
        <v>607</v>
      </c>
      <c r="U251" s="4"/>
      <c r="V251" s="4">
        <v>3</v>
      </c>
      <c r="W251">
        <v>715</v>
      </c>
    </row>
    <row r="252" spans="1:23">
      <c r="A252" s="34"/>
      <c r="B252" s="4">
        <v>53075</v>
      </c>
      <c r="C252" s="4" t="s">
        <v>1178</v>
      </c>
      <c r="D252" s="4">
        <v>3</v>
      </c>
      <c r="E252" s="4">
        <v>0</v>
      </c>
      <c r="F252" s="4">
        <v>2</v>
      </c>
      <c r="G252" s="4" t="s">
        <v>624</v>
      </c>
      <c r="H252" s="4" t="s">
        <v>1179</v>
      </c>
      <c r="I252" s="4">
        <v>3</v>
      </c>
      <c r="J252" s="4">
        <v>0</v>
      </c>
      <c r="K252" s="4">
        <v>1</v>
      </c>
      <c r="L252" s="4"/>
      <c r="M252" s="4">
        <v>0</v>
      </c>
      <c r="N252" s="4">
        <v>0</v>
      </c>
      <c r="O252" s="4"/>
      <c r="P252" s="34" t="str">
        <f>_xlfn.IFNA(VLOOKUP(L252,[2]汇总!A:C,3,0),"")</f>
        <v/>
      </c>
      <c r="Q252" s="34"/>
      <c r="R252" s="34"/>
      <c r="S252" s="4">
        <v>3</v>
      </c>
      <c r="T252" s="4">
        <v>663</v>
      </c>
      <c r="U252" s="4"/>
      <c r="V252" s="4">
        <v>3</v>
      </c>
      <c r="W252">
        <v>780</v>
      </c>
    </row>
    <row r="253" spans="1:23">
      <c r="A253" s="34"/>
      <c r="B253" s="4">
        <v>53076</v>
      </c>
      <c r="C253" s="4" t="s">
        <v>1180</v>
      </c>
      <c r="D253" s="4">
        <v>3</v>
      </c>
      <c r="E253" s="4">
        <v>0</v>
      </c>
      <c r="F253" s="4">
        <v>2</v>
      </c>
      <c r="G253" s="4" t="s">
        <v>1181</v>
      </c>
      <c r="H253" s="4" t="s">
        <v>1182</v>
      </c>
      <c r="I253" s="4">
        <v>3</v>
      </c>
      <c r="J253" s="4">
        <v>0</v>
      </c>
      <c r="K253" s="4">
        <v>0</v>
      </c>
      <c r="L253" s="4"/>
      <c r="M253" s="4">
        <v>0</v>
      </c>
      <c r="N253" s="4">
        <v>0</v>
      </c>
      <c r="O253" s="4"/>
      <c r="P253" s="34" t="str">
        <f>_xlfn.IFNA(VLOOKUP(L253,[2]汇总!A:C,3,0),"")</f>
        <v/>
      </c>
      <c r="Q253" s="34"/>
      <c r="R253" s="34"/>
      <c r="S253" s="4">
        <v>4</v>
      </c>
      <c r="T253" s="4">
        <v>442</v>
      </c>
      <c r="U253" s="4"/>
      <c r="V253" s="4">
        <v>4</v>
      </c>
      <c r="W253">
        <v>520</v>
      </c>
    </row>
    <row r="254" spans="1:23">
      <c r="A254" s="34"/>
      <c r="B254" s="4">
        <v>53077</v>
      </c>
      <c r="C254" s="4" t="s">
        <v>1183</v>
      </c>
      <c r="D254" s="4">
        <v>3</v>
      </c>
      <c r="E254" s="4">
        <v>0</v>
      </c>
      <c r="F254" s="4">
        <v>2</v>
      </c>
      <c r="G254" s="4" t="s">
        <v>1184</v>
      </c>
      <c r="H254" s="4" t="s">
        <v>1185</v>
      </c>
      <c r="I254" s="4">
        <v>3</v>
      </c>
      <c r="J254" s="4">
        <v>0</v>
      </c>
      <c r="K254" s="4">
        <v>0</v>
      </c>
      <c r="L254" s="4"/>
      <c r="M254" s="4">
        <v>0</v>
      </c>
      <c r="N254" s="4">
        <v>0</v>
      </c>
      <c r="O254" s="4"/>
      <c r="P254" s="34" t="str">
        <f>_xlfn.IFNA(VLOOKUP(L254,[2]汇总!A:C,3,0),"")</f>
        <v/>
      </c>
      <c r="Q254" s="34"/>
      <c r="R254" s="34"/>
      <c r="S254" s="4">
        <v>4</v>
      </c>
      <c r="T254" s="4">
        <v>497</v>
      </c>
      <c r="U254" s="4"/>
      <c r="V254" s="4">
        <v>4</v>
      </c>
      <c r="W254">
        <v>585</v>
      </c>
    </row>
    <row r="255" spans="1:23">
      <c r="A255" s="34"/>
      <c r="B255" s="4">
        <v>53078</v>
      </c>
      <c r="C255" s="4" t="s">
        <v>1186</v>
      </c>
      <c r="D255" s="4">
        <v>3</v>
      </c>
      <c r="E255" s="4">
        <v>0</v>
      </c>
      <c r="F255" s="4">
        <v>2</v>
      </c>
      <c r="G255" s="4" t="s">
        <v>1187</v>
      </c>
      <c r="H255" s="4" t="s">
        <v>1188</v>
      </c>
      <c r="I255" s="4">
        <v>3</v>
      </c>
      <c r="J255" s="4">
        <v>0</v>
      </c>
      <c r="K255" s="4">
        <v>0</v>
      </c>
      <c r="L255" s="4"/>
      <c r="M255" s="4">
        <v>0</v>
      </c>
      <c r="N255" s="4">
        <v>0</v>
      </c>
      <c r="O255" s="4"/>
      <c r="P255" s="34" t="str">
        <f>_xlfn.IFNA(VLOOKUP(L255,[2]汇总!A:C,3,0),"")</f>
        <v/>
      </c>
      <c r="Q255" s="34"/>
      <c r="R255" s="34"/>
      <c r="S255" s="4">
        <v>4</v>
      </c>
      <c r="T255" s="4">
        <v>552</v>
      </c>
      <c r="U255" s="4"/>
      <c r="V255" s="4">
        <v>4</v>
      </c>
      <c r="W255">
        <v>650</v>
      </c>
    </row>
    <row r="256" spans="1:23">
      <c r="A256" s="34"/>
      <c r="B256" s="4">
        <v>53079</v>
      </c>
      <c r="C256" s="4" t="s">
        <v>1189</v>
      </c>
      <c r="D256" s="4">
        <v>3</v>
      </c>
      <c r="E256" s="4">
        <v>0</v>
      </c>
      <c r="F256" s="4">
        <v>2</v>
      </c>
      <c r="G256" s="4" t="s">
        <v>1190</v>
      </c>
      <c r="H256" s="4" t="s">
        <v>1191</v>
      </c>
      <c r="I256" s="4">
        <v>3</v>
      </c>
      <c r="J256" s="4">
        <v>0</v>
      </c>
      <c r="K256" s="4">
        <v>0</v>
      </c>
      <c r="L256" s="4"/>
      <c r="M256" s="4">
        <v>0</v>
      </c>
      <c r="N256" s="4">
        <v>0</v>
      </c>
      <c r="O256" s="4"/>
      <c r="P256" s="34" t="str">
        <f>_xlfn.IFNA(VLOOKUP(L256,[2]汇总!A:C,3,0),"")</f>
        <v/>
      </c>
      <c r="Q256" s="34"/>
      <c r="R256" s="34"/>
      <c r="S256" s="4">
        <v>4</v>
      </c>
      <c r="T256" s="4">
        <v>607</v>
      </c>
      <c r="U256" s="4"/>
      <c r="V256" s="4">
        <v>4</v>
      </c>
      <c r="W256">
        <v>715</v>
      </c>
    </row>
    <row r="257" spans="1:23">
      <c r="A257" s="34"/>
      <c r="B257" s="4">
        <v>53080</v>
      </c>
      <c r="C257" s="4" t="s">
        <v>1192</v>
      </c>
      <c r="D257" s="4">
        <v>3</v>
      </c>
      <c r="E257" s="4">
        <v>0</v>
      </c>
      <c r="F257" s="4">
        <v>2</v>
      </c>
      <c r="G257" s="4" t="s">
        <v>1193</v>
      </c>
      <c r="H257" s="4" t="s">
        <v>1194</v>
      </c>
      <c r="I257" s="4">
        <v>3</v>
      </c>
      <c r="J257" s="4">
        <v>0</v>
      </c>
      <c r="K257" s="4">
        <v>1</v>
      </c>
      <c r="L257" s="4"/>
      <c r="M257" s="4">
        <v>0</v>
      </c>
      <c r="N257" s="4">
        <v>0</v>
      </c>
      <c r="O257" s="4"/>
      <c r="P257" s="34" t="str">
        <f>_xlfn.IFNA(VLOOKUP(L257,[2]汇总!A:C,3,0),"")</f>
        <v/>
      </c>
      <c r="Q257" s="34"/>
      <c r="R257" s="34"/>
      <c r="S257" s="4">
        <v>4</v>
      </c>
      <c r="T257" s="4">
        <v>663</v>
      </c>
      <c r="U257" s="4"/>
      <c r="V257" s="4">
        <v>4</v>
      </c>
      <c r="W257">
        <v>780</v>
      </c>
    </row>
    <row r="258" spans="1:23">
      <c r="A258" s="34"/>
      <c r="B258" s="4">
        <v>53081</v>
      </c>
      <c r="C258" s="4" t="s">
        <v>622</v>
      </c>
      <c r="D258" s="4">
        <v>3</v>
      </c>
      <c r="E258" s="4">
        <v>0</v>
      </c>
      <c r="F258" s="4">
        <v>2</v>
      </c>
      <c r="G258" s="4" t="s">
        <v>623</v>
      </c>
      <c r="H258" s="4" t="s">
        <v>624</v>
      </c>
      <c r="I258" s="4">
        <v>6</v>
      </c>
      <c r="J258" s="4">
        <v>1</v>
      </c>
      <c r="K258" s="4">
        <v>1</v>
      </c>
      <c r="L258" s="4"/>
      <c r="M258" s="4">
        <v>0</v>
      </c>
      <c r="N258" s="4">
        <v>0</v>
      </c>
      <c r="O258" s="4"/>
      <c r="P258" s="34" t="str">
        <f>_xlfn.IFNA(VLOOKUP(L258,[2]汇总!A:C,3,0),"")</f>
        <v/>
      </c>
      <c r="Q258" s="34"/>
      <c r="R258" s="34"/>
      <c r="S258" s="4">
        <v>3</v>
      </c>
      <c r="T258" s="4">
        <v>563</v>
      </c>
      <c r="U258" s="4"/>
      <c r="V258" s="4">
        <v>3</v>
      </c>
      <c r="W258">
        <v>663</v>
      </c>
    </row>
    <row r="259" spans="1:23">
      <c r="A259" s="34"/>
      <c r="B259" s="4">
        <v>53082</v>
      </c>
      <c r="C259" s="4" t="s">
        <v>90</v>
      </c>
      <c r="D259" s="4">
        <v>3</v>
      </c>
      <c r="E259" s="4">
        <v>0</v>
      </c>
      <c r="F259" s="4">
        <v>3</v>
      </c>
      <c r="G259" s="4" t="s">
        <v>1195</v>
      </c>
      <c r="H259" s="4" t="s">
        <v>1196</v>
      </c>
      <c r="I259" s="4">
        <v>7</v>
      </c>
      <c r="J259" s="4">
        <v>0</v>
      </c>
      <c r="K259" s="4">
        <v>0</v>
      </c>
      <c r="L259" s="4"/>
      <c r="M259" s="4">
        <v>0</v>
      </c>
      <c r="N259" s="4">
        <v>0</v>
      </c>
      <c r="O259" s="4"/>
      <c r="P259" s="34" t="str">
        <f>_xlfn.IFNA(VLOOKUP(L259,[2]汇总!A:C,3,0),"")</f>
        <v/>
      </c>
      <c r="Q259" s="34"/>
      <c r="R259" s="34"/>
      <c r="S259" s="4">
        <v>1</v>
      </c>
      <c r="T259" s="4">
        <v>4080</v>
      </c>
      <c r="U259" s="4"/>
      <c r="V259" s="4">
        <v>1</v>
      </c>
      <c r="W259">
        <v>4800</v>
      </c>
    </row>
    <row r="260" spans="1:23">
      <c r="A260" s="34"/>
      <c r="B260" s="4">
        <v>53083</v>
      </c>
      <c r="C260" s="4" t="s">
        <v>92</v>
      </c>
      <c r="D260" s="4">
        <v>3</v>
      </c>
      <c r="E260" s="4">
        <v>0</v>
      </c>
      <c r="F260" s="4">
        <v>3</v>
      </c>
      <c r="G260" s="4" t="s">
        <v>1197</v>
      </c>
      <c r="H260" s="4" t="s">
        <v>1198</v>
      </c>
      <c r="I260" s="4">
        <v>7</v>
      </c>
      <c r="J260" s="4">
        <v>0</v>
      </c>
      <c r="K260" s="4">
        <v>0</v>
      </c>
      <c r="L260" s="4"/>
      <c r="M260" s="4">
        <v>0</v>
      </c>
      <c r="N260" s="4">
        <v>0</v>
      </c>
      <c r="O260" s="4"/>
      <c r="P260" s="34" t="str">
        <f>_xlfn.IFNA(VLOOKUP(L260,[2]汇总!A:C,3,0),"")</f>
        <v/>
      </c>
      <c r="Q260" s="34"/>
      <c r="R260" s="34"/>
      <c r="S260" s="4">
        <v>1</v>
      </c>
      <c r="T260" s="4">
        <v>4284</v>
      </c>
      <c r="U260" s="4"/>
      <c r="V260" s="4">
        <v>1</v>
      </c>
      <c r="W260">
        <v>5040</v>
      </c>
    </row>
    <row r="261" spans="1:23">
      <c r="A261" s="34"/>
      <c r="B261" s="4">
        <v>53084</v>
      </c>
      <c r="C261" s="4" t="s">
        <v>1199</v>
      </c>
      <c r="D261" s="4">
        <v>3</v>
      </c>
      <c r="E261" s="4">
        <v>0</v>
      </c>
      <c r="F261" s="4">
        <v>3</v>
      </c>
      <c r="G261" s="4" t="s">
        <v>990</v>
      </c>
      <c r="H261" s="4" t="s">
        <v>1200</v>
      </c>
      <c r="I261" s="4">
        <v>7</v>
      </c>
      <c r="J261" s="4">
        <v>0</v>
      </c>
      <c r="K261" s="4">
        <v>0</v>
      </c>
      <c r="L261" s="4"/>
      <c r="M261" s="4">
        <v>0</v>
      </c>
      <c r="N261" s="4">
        <v>0</v>
      </c>
      <c r="O261" s="4"/>
      <c r="P261" s="34" t="str">
        <f>_xlfn.IFNA(VLOOKUP(L261,[2]汇总!A:C,3,0),"")</f>
        <v/>
      </c>
      <c r="Q261" s="34"/>
      <c r="R261" s="34"/>
      <c r="S261" s="4">
        <v>1</v>
      </c>
      <c r="T261" s="4">
        <v>4488</v>
      </c>
      <c r="U261" s="4"/>
      <c r="V261" s="4">
        <v>1</v>
      </c>
      <c r="W261">
        <v>5280</v>
      </c>
    </row>
    <row r="262" spans="1:23">
      <c r="A262" s="34"/>
      <c r="B262" s="4">
        <v>53085</v>
      </c>
      <c r="C262" s="4" t="s">
        <v>1201</v>
      </c>
      <c r="D262" s="4">
        <v>3</v>
      </c>
      <c r="E262" s="4">
        <v>0</v>
      </c>
      <c r="F262" s="4">
        <v>3</v>
      </c>
      <c r="G262" s="4" t="s">
        <v>1202</v>
      </c>
      <c r="H262" s="4" t="s">
        <v>1203</v>
      </c>
      <c r="I262" s="4">
        <v>7</v>
      </c>
      <c r="J262" s="4">
        <v>0</v>
      </c>
      <c r="K262" s="4">
        <v>0</v>
      </c>
      <c r="L262" s="4"/>
      <c r="M262" s="4">
        <v>0</v>
      </c>
      <c r="N262" s="4">
        <v>0</v>
      </c>
      <c r="O262" s="4"/>
      <c r="P262" s="34" t="str">
        <f>_xlfn.IFNA(VLOOKUP(L262,[2]汇总!A:C,3,0),"")</f>
        <v/>
      </c>
      <c r="Q262" s="34"/>
      <c r="R262" s="34"/>
      <c r="S262" s="4">
        <v>1</v>
      </c>
      <c r="T262" s="4">
        <v>4692</v>
      </c>
      <c r="U262" s="4"/>
      <c r="V262" s="4">
        <v>1</v>
      </c>
      <c r="W262">
        <v>5520</v>
      </c>
    </row>
    <row r="263" spans="1:23">
      <c r="A263" s="34"/>
      <c r="B263" s="4">
        <v>53086</v>
      </c>
      <c r="C263" s="4" t="s">
        <v>1204</v>
      </c>
      <c r="D263" s="4">
        <v>3</v>
      </c>
      <c r="E263" s="4">
        <v>0</v>
      </c>
      <c r="F263" s="4">
        <v>3</v>
      </c>
      <c r="G263" s="4" t="s">
        <v>810</v>
      </c>
      <c r="H263" s="4" t="s">
        <v>811</v>
      </c>
      <c r="I263" s="4">
        <v>7</v>
      </c>
      <c r="J263" s="4">
        <v>0</v>
      </c>
      <c r="K263" s="4">
        <v>0</v>
      </c>
      <c r="L263" s="4"/>
      <c r="M263" s="4">
        <v>0</v>
      </c>
      <c r="N263" s="4">
        <v>0</v>
      </c>
      <c r="O263" s="4"/>
      <c r="P263" s="34" t="str">
        <f>_xlfn.IFNA(VLOOKUP(L263,[2]汇总!A:C,3,0),"")</f>
        <v/>
      </c>
      <c r="Q263" s="34"/>
      <c r="R263" s="34"/>
      <c r="S263" s="4">
        <v>1</v>
      </c>
      <c r="T263" s="4">
        <v>4896</v>
      </c>
      <c r="U263" s="4"/>
      <c r="V263" s="4">
        <v>1</v>
      </c>
      <c r="W263">
        <v>5760</v>
      </c>
    </row>
    <row r="264" spans="1:23">
      <c r="A264" s="34"/>
      <c r="B264" s="4">
        <v>53087</v>
      </c>
      <c r="C264" s="4" t="s">
        <v>1205</v>
      </c>
      <c r="D264" s="4">
        <v>3</v>
      </c>
      <c r="E264" s="4">
        <v>0</v>
      </c>
      <c r="F264" s="4">
        <v>3</v>
      </c>
      <c r="G264" s="4" t="s">
        <v>1206</v>
      </c>
      <c r="H264" s="4" t="s">
        <v>180</v>
      </c>
      <c r="I264" s="4">
        <v>7</v>
      </c>
      <c r="J264" s="4">
        <v>0</v>
      </c>
      <c r="K264" s="4">
        <v>0</v>
      </c>
      <c r="L264" s="4"/>
      <c r="M264" s="4">
        <v>0</v>
      </c>
      <c r="N264" s="4">
        <v>0</v>
      </c>
      <c r="O264" s="4"/>
      <c r="P264" s="34" t="str">
        <f>_xlfn.IFNA(VLOOKUP(L264,[2]汇总!A:C,3,0),"")</f>
        <v/>
      </c>
      <c r="Q264" s="34"/>
      <c r="R264" s="34"/>
      <c r="S264" s="4">
        <v>1</v>
      </c>
      <c r="T264" s="4">
        <v>5100</v>
      </c>
      <c r="U264" s="4"/>
      <c r="V264" s="4">
        <v>1</v>
      </c>
      <c r="W264">
        <v>6000</v>
      </c>
    </row>
    <row r="265" spans="1:23">
      <c r="A265" s="34"/>
      <c r="B265" s="4">
        <v>53088</v>
      </c>
      <c r="C265" s="4" t="s">
        <v>1207</v>
      </c>
      <c r="D265" s="4">
        <v>3</v>
      </c>
      <c r="E265" s="4">
        <v>0</v>
      </c>
      <c r="F265" s="4">
        <v>3</v>
      </c>
      <c r="G265" s="4" t="s">
        <v>1208</v>
      </c>
      <c r="H265" s="4" t="s">
        <v>1209</v>
      </c>
      <c r="I265" s="4">
        <v>7</v>
      </c>
      <c r="J265" s="4">
        <v>0</v>
      </c>
      <c r="K265" s="4">
        <v>1</v>
      </c>
      <c r="L265" s="4"/>
      <c r="M265" s="4">
        <v>0</v>
      </c>
      <c r="N265" s="4">
        <v>0</v>
      </c>
      <c r="O265" s="4"/>
      <c r="P265" s="34" t="str">
        <f>_xlfn.IFNA(VLOOKUP(L265,[2]汇总!A:C,3,0),"")</f>
        <v/>
      </c>
      <c r="Q265" s="34"/>
      <c r="R265" s="34"/>
      <c r="S265" s="4">
        <v>1</v>
      </c>
      <c r="T265" s="4">
        <v>5304</v>
      </c>
      <c r="U265" s="4"/>
      <c r="V265" s="4">
        <v>1</v>
      </c>
      <c r="W265">
        <v>6240</v>
      </c>
    </row>
    <row r="266" spans="1:23">
      <c r="A266" s="34"/>
      <c r="B266" s="4">
        <v>53089</v>
      </c>
      <c r="C266" s="4" t="s">
        <v>1210</v>
      </c>
      <c r="D266" s="4">
        <v>3</v>
      </c>
      <c r="E266" s="4">
        <v>0</v>
      </c>
      <c r="F266" s="4">
        <v>3</v>
      </c>
      <c r="G266" s="4" t="s">
        <v>1211</v>
      </c>
      <c r="H266" s="4" t="s">
        <v>1212</v>
      </c>
      <c r="I266" s="4">
        <v>7</v>
      </c>
      <c r="J266" s="4">
        <v>0</v>
      </c>
      <c r="K266" s="4">
        <v>1</v>
      </c>
      <c r="L266" s="4"/>
      <c r="M266" s="4">
        <v>0</v>
      </c>
      <c r="N266" s="4">
        <v>0</v>
      </c>
      <c r="O266" s="4"/>
      <c r="P266" s="34" t="str">
        <f>_xlfn.IFNA(VLOOKUP(L266,[2]汇总!A:C,3,0),"")</f>
        <v/>
      </c>
      <c r="Q266" s="34"/>
      <c r="R266" s="34"/>
      <c r="S266" s="4">
        <v>1</v>
      </c>
      <c r="T266" s="4">
        <v>5508</v>
      </c>
      <c r="U266" s="4"/>
      <c r="V266" s="4">
        <v>1</v>
      </c>
      <c r="W266">
        <v>6480</v>
      </c>
    </row>
    <row r="267" spans="1:23">
      <c r="A267" s="34"/>
      <c r="B267" s="4">
        <v>53090</v>
      </c>
      <c r="C267" s="4" t="s">
        <v>1213</v>
      </c>
      <c r="D267" s="4">
        <v>3</v>
      </c>
      <c r="E267" s="4">
        <v>0</v>
      </c>
      <c r="F267" s="4">
        <v>3</v>
      </c>
      <c r="G267" s="4" t="s">
        <v>1214</v>
      </c>
      <c r="H267" s="4" t="s">
        <v>1215</v>
      </c>
      <c r="I267" s="4">
        <v>7</v>
      </c>
      <c r="J267" s="4">
        <v>0</v>
      </c>
      <c r="K267" s="4">
        <v>1</v>
      </c>
      <c r="L267" s="4"/>
      <c r="M267" s="4">
        <v>0</v>
      </c>
      <c r="N267" s="4">
        <v>0</v>
      </c>
      <c r="O267" s="4"/>
      <c r="P267" s="34" t="str">
        <f>_xlfn.IFNA(VLOOKUP(L267,[2]汇总!A:C,3,0),"")</f>
        <v/>
      </c>
      <c r="Q267" s="34"/>
      <c r="R267" s="34"/>
      <c r="S267" s="4">
        <v>1</v>
      </c>
      <c r="T267" s="4">
        <v>5712</v>
      </c>
      <c r="U267" s="4"/>
      <c r="V267" s="4">
        <v>1</v>
      </c>
      <c r="W267">
        <v>6720</v>
      </c>
    </row>
    <row r="268" spans="1:23">
      <c r="A268" s="34"/>
      <c r="B268" s="4">
        <v>53091</v>
      </c>
      <c r="C268" s="4" t="s">
        <v>625</v>
      </c>
      <c r="D268" s="4">
        <v>3</v>
      </c>
      <c r="E268" s="4">
        <v>0</v>
      </c>
      <c r="F268" s="4">
        <v>3</v>
      </c>
      <c r="G268" s="4" t="s">
        <v>626</v>
      </c>
      <c r="H268" s="4" t="s">
        <v>627</v>
      </c>
      <c r="I268" s="4">
        <v>7</v>
      </c>
      <c r="J268" s="4">
        <v>1</v>
      </c>
      <c r="K268" s="4">
        <v>2</v>
      </c>
      <c r="L268" s="4"/>
      <c r="M268" s="4">
        <v>0</v>
      </c>
      <c r="N268" s="4">
        <v>0</v>
      </c>
      <c r="O268" s="4"/>
      <c r="P268" s="34" t="str">
        <f>_xlfn.IFNA(VLOOKUP(L268,[2]汇总!A:C,3,0),"")</f>
        <v/>
      </c>
      <c r="Q268" s="34"/>
      <c r="R268" s="34"/>
      <c r="S268" s="4">
        <v>1</v>
      </c>
      <c r="T268" s="4">
        <v>5916</v>
      </c>
      <c r="U268" s="4"/>
      <c r="V268" s="4">
        <v>1</v>
      </c>
      <c r="W268">
        <v>6960</v>
      </c>
    </row>
    <row r="269" spans="1:23">
      <c r="A269" s="34"/>
      <c r="B269" s="4">
        <v>53092</v>
      </c>
      <c r="C269" s="4" t="s">
        <v>628</v>
      </c>
      <c r="D269" s="4">
        <v>3</v>
      </c>
      <c r="E269" s="4">
        <v>0</v>
      </c>
      <c r="F269" s="4">
        <v>3</v>
      </c>
      <c r="G269" s="4" t="s">
        <v>629</v>
      </c>
      <c r="H269" s="4" t="s">
        <v>630</v>
      </c>
      <c r="I269" s="4">
        <v>7</v>
      </c>
      <c r="J269" s="4">
        <v>1</v>
      </c>
      <c r="K269" s="4">
        <v>2</v>
      </c>
      <c r="L269" s="4"/>
      <c r="M269" s="4">
        <v>0</v>
      </c>
      <c r="N269" s="4">
        <v>0</v>
      </c>
      <c r="O269" s="4"/>
      <c r="P269" s="34" t="str">
        <f>_xlfn.IFNA(VLOOKUP(L269,[2]汇总!A:C,3,0),"")</f>
        <v/>
      </c>
      <c r="Q269" s="34"/>
      <c r="R269" s="34"/>
      <c r="S269" s="4">
        <v>1</v>
      </c>
      <c r="T269" s="4">
        <v>6120</v>
      </c>
      <c r="U269" s="4"/>
      <c r="V269" s="4">
        <v>1</v>
      </c>
      <c r="W269">
        <v>7200</v>
      </c>
    </row>
    <row r="270" spans="1:23">
      <c r="A270" s="34"/>
      <c r="B270" s="4">
        <v>53093</v>
      </c>
      <c r="C270" s="4" t="s">
        <v>94</v>
      </c>
      <c r="D270" s="4">
        <v>3</v>
      </c>
      <c r="E270" s="4">
        <v>0</v>
      </c>
      <c r="F270" s="4">
        <v>4</v>
      </c>
      <c r="G270" s="4" t="s">
        <v>1216</v>
      </c>
      <c r="H270" s="4" t="s">
        <v>1217</v>
      </c>
      <c r="I270" s="4">
        <v>8</v>
      </c>
      <c r="J270" s="4">
        <v>0</v>
      </c>
      <c r="K270" s="4">
        <v>0</v>
      </c>
      <c r="L270" s="4"/>
      <c r="M270" s="4">
        <v>0</v>
      </c>
      <c r="N270" s="4">
        <v>0</v>
      </c>
      <c r="O270" s="4"/>
      <c r="P270" s="34" t="str">
        <f>_xlfn.IFNA(VLOOKUP(L270,[2]汇总!A:C,3,0),"")</f>
        <v/>
      </c>
      <c r="Q270" s="34"/>
      <c r="R270" s="34"/>
      <c r="S270" s="4">
        <v>5</v>
      </c>
      <c r="T270" s="4">
        <v>718</v>
      </c>
      <c r="U270" s="4"/>
      <c r="V270" s="4">
        <v>5</v>
      </c>
      <c r="W270">
        <v>844</v>
      </c>
    </row>
    <row r="271" spans="1:23">
      <c r="A271" s="34"/>
      <c r="B271" s="4">
        <v>53094</v>
      </c>
      <c r="C271" s="4" t="s">
        <v>96</v>
      </c>
      <c r="D271" s="4">
        <v>3</v>
      </c>
      <c r="E271" s="4">
        <v>0</v>
      </c>
      <c r="F271" s="4">
        <v>4</v>
      </c>
      <c r="G271" s="4" t="s">
        <v>1218</v>
      </c>
      <c r="H271" s="4" t="s">
        <v>1219</v>
      </c>
      <c r="I271" s="4">
        <v>8</v>
      </c>
      <c r="J271" s="4">
        <v>0</v>
      </c>
      <c r="K271" s="4">
        <v>0</v>
      </c>
      <c r="L271" s="4"/>
      <c r="M271" s="4">
        <v>0</v>
      </c>
      <c r="N271" s="4">
        <v>0</v>
      </c>
      <c r="O271" s="4"/>
      <c r="P271" s="34" t="str">
        <f>_xlfn.IFNA(VLOOKUP(L271,[2]汇总!A:C,3,0),"")</f>
        <v/>
      </c>
      <c r="Q271" s="34"/>
      <c r="R271" s="34"/>
      <c r="S271" s="4">
        <v>5</v>
      </c>
      <c r="T271" s="4">
        <v>753</v>
      </c>
      <c r="U271" s="4"/>
      <c r="V271" s="4">
        <v>5</v>
      </c>
      <c r="W271">
        <v>887</v>
      </c>
    </row>
    <row r="272" spans="1:23">
      <c r="A272" s="34"/>
      <c r="B272" s="4">
        <v>53095</v>
      </c>
      <c r="C272" s="4" t="s">
        <v>1220</v>
      </c>
      <c r="D272" s="4">
        <v>3</v>
      </c>
      <c r="E272" s="4">
        <v>0</v>
      </c>
      <c r="F272" s="4">
        <v>4</v>
      </c>
      <c r="G272" s="4" t="s">
        <v>1221</v>
      </c>
      <c r="H272" s="4" t="s">
        <v>1222</v>
      </c>
      <c r="I272" s="4">
        <v>8</v>
      </c>
      <c r="J272" s="4">
        <v>0</v>
      </c>
      <c r="K272" s="4">
        <v>0</v>
      </c>
      <c r="L272" s="4"/>
      <c r="M272" s="4">
        <v>0</v>
      </c>
      <c r="N272" s="4">
        <v>0</v>
      </c>
      <c r="O272" s="4"/>
      <c r="P272" s="34" t="str">
        <f>_xlfn.IFNA(VLOOKUP(L272,[2]汇总!A:C,3,0),"")</f>
        <v/>
      </c>
      <c r="Q272" s="34"/>
      <c r="R272" s="34"/>
      <c r="S272" s="4">
        <v>5</v>
      </c>
      <c r="T272" s="4">
        <v>789</v>
      </c>
      <c r="U272" s="4"/>
      <c r="V272" s="4">
        <v>5</v>
      </c>
      <c r="W272">
        <v>929</v>
      </c>
    </row>
    <row r="273" spans="1:23">
      <c r="A273" s="34"/>
      <c r="B273" s="4">
        <v>53096</v>
      </c>
      <c r="C273" s="4" t="s">
        <v>1223</v>
      </c>
      <c r="D273" s="4">
        <v>3</v>
      </c>
      <c r="E273" s="4">
        <v>0</v>
      </c>
      <c r="F273" s="4">
        <v>4</v>
      </c>
      <c r="G273" s="4" t="s">
        <v>1224</v>
      </c>
      <c r="H273" s="4" t="s">
        <v>1225</v>
      </c>
      <c r="I273" s="4">
        <v>8</v>
      </c>
      <c r="J273" s="4">
        <v>0</v>
      </c>
      <c r="K273" s="4">
        <v>0</v>
      </c>
      <c r="L273" s="4"/>
      <c r="M273" s="4">
        <v>0</v>
      </c>
      <c r="N273" s="4">
        <v>0</v>
      </c>
      <c r="O273" s="4"/>
      <c r="P273" s="34" t="str">
        <f>_xlfn.IFNA(VLOOKUP(L273,[2]汇总!A:C,3,0),"")</f>
        <v/>
      </c>
      <c r="Q273" s="34"/>
      <c r="R273" s="34"/>
      <c r="S273" s="4">
        <v>5</v>
      </c>
      <c r="T273" s="4">
        <v>825</v>
      </c>
      <c r="U273" s="4"/>
      <c r="V273" s="4">
        <v>5</v>
      </c>
      <c r="W273">
        <v>971</v>
      </c>
    </row>
    <row r="274" spans="1:23">
      <c r="A274" s="34"/>
      <c r="B274" s="4">
        <v>53097</v>
      </c>
      <c r="C274" s="4" t="s">
        <v>1226</v>
      </c>
      <c r="D274" s="4">
        <v>3</v>
      </c>
      <c r="E274" s="4">
        <v>0</v>
      </c>
      <c r="F274" s="4">
        <v>4</v>
      </c>
      <c r="G274" s="4" t="s">
        <v>1227</v>
      </c>
      <c r="H274" s="4" t="s">
        <v>1228</v>
      </c>
      <c r="I274" s="4">
        <v>8</v>
      </c>
      <c r="J274" s="4">
        <v>0</v>
      </c>
      <c r="K274" s="4">
        <v>0</v>
      </c>
      <c r="L274" s="4"/>
      <c r="M274" s="4">
        <v>0</v>
      </c>
      <c r="N274" s="4">
        <v>0</v>
      </c>
      <c r="O274" s="4"/>
      <c r="P274" s="34" t="str">
        <f>_xlfn.IFNA(VLOOKUP(L274,[2]汇总!A:C,3,0),"")</f>
        <v/>
      </c>
      <c r="Q274" s="34"/>
      <c r="R274" s="34"/>
      <c r="S274" s="4">
        <v>5</v>
      </c>
      <c r="T274" s="4">
        <v>861</v>
      </c>
      <c r="U274" s="4"/>
      <c r="V274" s="4">
        <v>5</v>
      </c>
      <c r="W274">
        <v>1013</v>
      </c>
    </row>
    <row r="275" spans="1:23">
      <c r="A275" s="34"/>
      <c r="B275" s="4">
        <v>53098</v>
      </c>
      <c r="C275" s="4" t="s">
        <v>1229</v>
      </c>
      <c r="D275" s="4">
        <v>3</v>
      </c>
      <c r="E275" s="4">
        <v>0</v>
      </c>
      <c r="F275" s="4">
        <v>4</v>
      </c>
      <c r="G275" s="4" t="s">
        <v>1230</v>
      </c>
      <c r="H275" s="4" t="s">
        <v>1231</v>
      </c>
      <c r="I275" s="4">
        <v>8</v>
      </c>
      <c r="J275" s="4">
        <v>0</v>
      </c>
      <c r="K275" s="4">
        <v>0</v>
      </c>
      <c r="L275" s="4"/>
      <c r="M275" s="4">
        <v>0</v>
      </c>
      <c r="N275" s="4">
        <v>0</v>
      </c>
      <c r="O275" s="4"/>
      <c r="P275" s="34" t="str">
        <f>_xlfn.IFNA(VLOOKUP(L275,[2]汇总!A:C,3,0),"")</f>
        <v/>
      </c>
      <c r="Q275" s="34"/>
      <c r="R275" s="34"/>
      <c r="S275" s="4">
        <v>5</v>
      </c>
      <c r="T275" s="4">
        <v>896</v>
      </c>
      <c r="U275" s="4"/>
      <c r="V275" s="4">
        <v>5</v>
      </c>
      <c r="W275">
        <v>1055</v>
      </c>
    </row>
    <row r="276" spans="1:23">
      <c r="A276" s="34"/>
      <c r="B276" s="4">
        <v>53099</v>
      </c>
      <c r="C276" s="4" t="s">
        <v>1232</v>
      </c>
      <c r="D276" s="4">
        <v>3</v>
      </c>
      <c r="E276" s="4">
        <v>0</v>
      </c>
      <c r="F276" s="4">
        <v>4</v>
      </c>
      <c r="G276" s="4" t="s">
        <v>1233</v>
      </c>
      <c r="H276" s="4" t="s">
        <v>1234</v>
      </c>
      <c r="I276" s="4">
        <v>8</v>
      </c>
      <c r="J276" s="4">
        <v>0</v>
      </c>
      <c r="K276" s="4">
        <v>1</v>
      </c>
      <c r="L276" s="4"/>
      <c r="M276" s="4">
        <v>0</v>
      </c>
      <c r="N276" s="4">
        <v>0</v>
      </c>
      <c r="O276" s="4"/>
      <c r="P276" s="34" t="str">
        <f>_xlfn.IFNA(VLOOKUP(L276,[2]汇总!A:C,3,0),"")</f>
        <v/>
      </c>
      <c r="Q276" s="34"/>
      <c r="R276" s="34"/>
      <c r="S276" s="4">
        <v>5</v>
      </c>
      <c r="T276" s="4">
        <v>932</v>
      </c>
      <c r="U276" s="4"/>
      <c r="V276" s="4">
        <v>5</v>
      </c>
      <c r="W276">
        <v>1097</v>
      </c>
    </row>
    <row r="277" spans="1:23">
      <c r="A277" s="34"/>
      <c r="B277" s="4">
        <v>53100</v>
      </c>
      <c r="C277" s="4" t="s">
        <v>1235</v>
      </c>
      <c r="D277" s="4">
        <v>3</v>
      </c>
      <c r="E277" s="4">
        <v>0</v>
      </c>
      <c r="F277" s="4">
        <v>4</v>
      </c>
      <c r="G277" s="4" t="s">
        <v>1236</v>
      </c>
      <c r="H277" s="4" t="s">
        <v>1237</v>
      </c>
      <c r="I277" s="4">
        <v>8</v>
      </c>
      <c r="J277" s="4">
        <v>0</v>
      </c>
      <c r="K277" s="4">
        <v>1</v>
      </c>
      <c r="L277" s="4"/>
      <c r="M277" s="4">
        <v>0</v>
      </c>
      <c r="N277" s="4">
        <v>0</v>
      </c>
      <c r="O277" s="4"/>
      <c r="P277" s="34" t="str">
        <f>_xlfn.IFNA(VLOOKUP(L277,[2]汇总!A:C,3,0),"")</f>
        <v/>
      </c>
      <c r="Q277" s="34"/>
      <c r="R277" s="34"/>
      <c r="S277" s="4">
        <v>5</v>
      </c>
      <c r="T277" s="4">
        <v>968</v>
      </c>
      <c r="U277" s="4"/>
      <c r="V277" s="4">
        <v>5</v>
      </c>
      <c r="W277">
        <v>1139</v>
      </c>
    </row>
    <row r="278" spans="1:23">
      <c r="A278" s="34"/>
      <c r="B278" s="4">
        <v>53101</v>
      </c>
      <c r="C278" s="4" t="s">
        <v>1238</v>
      </c>
      <c r="D278" s="4">
        <v>3</v>
      </c>
      <c r="E278" s="4">
        <v>0</v>
      </c>
      <c r="F278" s="4">
        <v>4</v>
      </c>
      <c r="G278" s="4" t="s">
        <v>1239</v>
      </c>
      <c r="H278" s="4" t="s">
        <v>1240</v>
      </c>
      <c r="I278" s="4">
        <v>8</v>
      </c>
      <c r="J278" s="4">
        <v>0</v>
      </c>
      <c r="K278" s="4">
        <v>1</v>
      </c>
      <c r="L278" s="4"/>
      <c r="M278" s="4">
        <v>0</v>
      </c>
      <c r="N278" s="4">
        <v>0</v>
      </c>
      <c r="O278" s="4"/>
      <c r="P278" s="34" t="str">
        <f>_xlfn.IFNA(VLOOKUP(L278,[2]汇总!A:C,3,0),"")</f>
        <v/>
      </c>
      <c r="Q278" s="34"/>
      <c r="R278" s="34"/>
      <c r="S278" s="4">
        <v>5</v>
      </c>
      <c r="T278" s="4">
        <v>1003</v>
      </c>
      <c r="U278" s="4"/>
      <c r="V278" s="4">
        <v>5</v>
      </c>
      <c r="W278">
        <v>1181</v>
      </c>
    </row>
    <row r="279" spans="1:23">
      <c r="A279" s="34"/>
      <c r="B279" s="4">
        <v>53102</v>
      </c>
      <c r="C279" s="4" t="s">
        <v>631</v>
      </c>
      <c r="D279" s="4">
        <v>3</v>
      </c>
      <c r="E279" s="4">
        <v>0</v>
      </c>
      <c r="F279" s="4">
        <v>4</v>
      </c>
      <c r="G279" s="4" t="s">
        <v>632</v>
      </c>
      <c r="H279" s="4" t="s">
        <v>633</v>
      </c>
      <c r="I279" s="4">
        <v>8</v>
      </c>
      <c r="J279" s="4">
        <v>1</v>
      </c>
      <c r="K279" s="4">
        <v>2</v>
      </c>
      <c r="L279" s="4"/>
      <c r="M279" s="4">
        <v>0</v>
      </c>
      <c r="N279" s="4">
        <v>0</v>
      </c>
      <c r="O279" s="4"/>
      <c r="P279" s="34" t="str">
        <f>_xlfn.IFNA(VLOOKUP(L279,[2]汇总!A:C,3,0),"")</f>
        <v/>
      </c>
      <c r="Q279" s="34"/>
      <c r="R279" s="34"/>
      <c r="S279" s="4">
        <v>5</v>
      </c>
      <c r="T279" s="4">
        <v>1039</v>
      </c>
      <c r="U279" s="4"/>
      <c r="V279" s="4">
        <v>5</v>
      </c>
      <c r="W279">
        <v>1223</v>
      </c>
    </row>
    <row r="280" spans="1:23">
      <c r="A280" s="34"/>
      <c r="B280" s="4">
        <v>53103</v>
      </c>
      <c r="C280" s="4" t="s">
        <v>634</v>
      </c>
      <c r="D280" s="4">
        <v>3</v>
      </c>
      <c r="E280" s="4">
        <v>0</v>
      </c>
      <c r="F280" s="4">
        <v>4</v>
      </c>
      <c r="G280" s="4" t="s">
        <v>635</v>
      </c>
      <c r="H280" s="4" t="s">
        <v>636</v>
      </c>
      <c r="I280" s="4">
        <v>8</v>
      </c>
      <c r="J280" s="4">
        <v>1</v>
      </c>
      <c r="K280" s="4">
        <v>2</v>
      </c>
      <c r="L280" s="4"/>
      <c r="M280" s="4">
        <v>0</v>
      </c>
      <c r="N280" s="4">
        <v>0</v>
      </c>
      <c r="O280" s="4"/>
      <c r="P280" s="34" t="str">
        <f>_xlfn.IFNA(VLOOKUP(L280,[2]汇总!A:C,3,0),"")</f>
        <v/>
      </c>
      <c r="Q280" s="34"/>
      <c r="R280" s="34"/>
      <c r="S280" s="4">
        <v>5</v>
      </c>
      <c r="T280" s="4">
        <v>1076</v>
      </c>
      <c r="U280" s="4"/>
      <c r="V280" s="4">
        <v>5</v>
      </c>
      <c r="W280">
        <v>1267</v>
      </c>
    </row>
    <row r="281" spans="1:23">
      <c r="A281" s="34"/>
      <c r="B281" s="4">
        <v>53104</v>
      </c>
      <c r="C281" s="4" t="s">
        <v>1241</v>
      </c>
      <c r="D281" s="4">
        <v>3</v>
      </c>
      <c r="E281" s="4">
        <v>0</v>
      </c>
      <c r="F281" s="4">
        <v>5</v>
      </c>
      <c r="G281" s="4" t="s">
        <v>1242</v>
      </c>
      <c r="H281" s="4" t="s">
        <v>1243</v>
      </c>
      <c r="I281" s="4">
        <v>19</v>
      </c>
      <c r="J281" s="4">
        <v>0</v>
      </c>
      <c r="K281" s="4">
        <v>0</v>
      </c>
      <c r="L281" s="4"/>
      <c r="M281" s="4">
        <v>0</v>
      </c>
      <c r="N281" s="4">
        <v>0</v>
      </c>
      <c r="O281" s="4"/>
      <c r="P281" s="34" t="str">
        <f>_xlfn.IFNA(VLOOKUP(L281,[2]汇总!A:C,3,0),"")</f>
        <v/>
      </c>
      <c r="Q281" s="34"/>
      <c r="R281" s="34"/>
      <c r="S281" s="4">
        <v>2</v>
      </c>
      <c r="T281" s="4">
        <v>136</v>
      </c>
      <c r="U281" s="4"/>
      <c r="V281" s="4">
        <v>2</v>
      </c>
      <c r="W281">
        <v>160</v>
      </c>
    </row>
    <row r="282" spans="1:23">
      <c r="A282" s="34"/>
      <c r="B282" s="4">
        <v>53105</v>
      </c>
      <c r="C282" s="4" t="s">
        <v>1244</v>
      </c>
      <c r="D282" s="4">
        <v>3</v>
      </c>
      <c r="E282" s="4">
        <v>0</v>
      </c>
      <c r="F282" s="4">
        <v>5</v>
      </c>
      <c r="G282" s="4" t="s">
        <v>1245</v>
      </c>
      <c r="H282" s="4" t="s">
        <v>1246</v>
      </c>
      <c r="I282" s="4">
        <v>19</v>
      </c>
      <c r="J282" s="4">
        <v>0</v>
      </c>
      <c r="K282" s="4">
        <v>0</v>
      </c>
      <c r="L282" s="4"/>
      <c r="M282" s="4">
        <v>0</v>
      </c>
      <c r="N282" s="4">
        <v>0</v>
      </c>
      <c r="O282" s="4"/>
      <c r="P282" s="34" t="str">
        <f>_xlfn.IFNA(VLOOKUP(L282,[2]汇总!A:C,3,0),"")</f>
        <v/>
      </c>
      <c r="Q282" s="34"/>
      <c r="R282" s="34"/>
      <c r="S282" s="4">
        <v>2</v>
      </c>
      <c r="T282" s="4">
        <v>142</v>
      </c>
      <c r="U282" s="4"/>
      <c r="V282" s="4">
        <v>2</v>
      </c>
      <c r="W282">
        <v>168</v>
      </c>
    </row>
    <row r="283" spans="1:23">
      <c r="A283" s="34"/>
      <c r="B283" s="4">
        <v>53106</v>
      </c>
      <c r="C283" s="4" t="s">
        <v>1247</v>
      </c>
      <c r="D283" s="4">
        <v>3</v>
      </c>
      <c r="E283" s="4">
        <v>0</v>
      </c>
      <c r="F283" s="4">
        <v>5</v>
      </c>
      <c r="G283" s="4" t="s">
        <v>1248</v>
      </c>
      <c r="H283" s="4" t="s">
        <v>1249</v>
      </c>
      <c r="I283" s="4">
        <v>19</v>
      </c>
      <c r="J283" s="4">
        <v>0</v>
      </c>
      <c r="K283" s="4">
        <v>0</v>
      </c>
      <c r="L283" s="4"/>
      <c r="M283" s="4">
        <v>0</v>
      </c>
      <c r="N283" s="4">
        <v>0</v>
      </c>
      <c r="O283" s="4"/>
      <c r="P283" s="34" t="str">
        <f>_xlfn.IFNA(VLOOKUP(L283,[2]汇总!A:C,3,0),"")</f>
        <v/>
      </c>
      <c r="Q283" s="34"/>
      <c r="R283" s="34"/>
      <c r="S283" s="4">
        <v>2</v>
      </c>
      <c r="T283" s="4">
        <v>149</v>
      </c>
      <c r="U283" s="4"/>
      <c r="V283" s="4">
        <v>2</v>
      </c>
      <c r="W283">
        <v>176</v>
      </c>
    </row>
    <row r="284" spans="1:23">
      <c r="A284" s="34"/>
      <c r="B284" s="4">
        <v>53107</v>
      </c>
      <c r="C284" s="4" t="s">
        <v>1250</v>
      </c>
      <c r="D284" s="4">
        <v>3</v>
      </c>
      <c r="E284" s="4">
        <v>0</v>
      </c>
      <c r="F284" s="4">
        <v>5</v>
      </c>
      <c r="G284" s="4" t="s">
        <v>1251</v>
      </c>
      <c r="H284" s="4" t="s">
        <v>1252</v>
      </c>
      <c r="I284" s="4">
        <v>19</v>
      </c>
      <c r="J284" s="4">
        <v>0</v>
      </c>
      <c r="K284" s="4">
        <v>0</v>
      </c>
      <c r="L284" s="4"/>
      <c r="M284" s="4">
        <v>0</v>
      </c>
      <c r="N284" s="4">
        <v>0</v>
      </c>
      <c r="O284" s="4"/>
      <c r="P284" s="34" t="str">
        <f>_xlfn.IFNA(VLOOKUP(L284,[2]汇总!A:C,3,0),"")</f>
        <v/>
      </c>
      <c r="Q284" s="34"/>
      <c r="R284" s="34"/>
      <c r="S284" s="4">
        <v>2</v>
      </c>
      <c r="T284" s="4">
        <v>156</v>
      </c>
      <c r="U284" s="4"/>
      <c r="V284" s="4">
        <v>2</v>
      </c>
      <c r="W284">
        <v>184</v>
      </c>
    </row>
    <row r="285" spans="1:23">
      <c r="A285" s="34"/>
      <c r="B285" s="4">
        <v>53108</v>
      </c>
      <c r="C285" s="4" t="s">
        <v>1253</v>
      </c>
      <c r="D285" s="4">
        <v>3</v>
      </c>
      <c r="E285" s="4">
        <v>0</v>
      </c>
      <c r="F285" s="4">
        <v>5</v>
      </c>
      <c r="G285" s="4" t="s">
        <v>1254</v>
      </c>
      <c r="H285" s="4" t="s">
        <v>1255</v>
      </c>
      <c r="I285" s="4">
        <v>19</v>
      </c>
      <c r="J285" s="4">
        <v>0</v>
      </c>
      <c r="K285" s="4">
        <v>0</v>
      </c>
      <c r="L285" s="4"/>
      <c r="M285" s="4">
        <v>0</v>
      </c>
      <c r="N285" s="4">
        <v>0</v>
      </c>
      <c r="O285" s="4"/>
      <c r="P285" s="34" t="str">
        <f>_xlfn.IFNA(VLOOKUP(L285,[2]汇总!A:C,3,0),"")</f>
        <v/>
      </c>
      <c r="Q285" s="34"/>
      <c r="R285" s="34"/>
      <c r="S285" s="4">
        <v>2</v>
      </c>
      <c r="T285" s="4">
        <v>163</v>
      </c>
      <c r="U285" s="4"/>
      <c r="V285" s="4">
        <v>2</v>
      </c>
      <c r="W285">
        <v>192</v>
      </c>
    </row>
    <row r="286" spans="1:23">
      <c r="A286" s="34"/>
      <c r="B286" s="4">
        <v>53109</v>
      </c>
      <c r="C286" s="4" t="s">
        <v>1256</v>
      </c>
      <c r="D286" s="4">
        <v>3</v>
      </c>
      <c r="E286" s="4">
        <v>0</v>
      </c>
      <c r="F286" s="4">
        <v>5</v>
      </c>
      <c r="G286" s="4" t="s">
        <v>1257</v>
      </c>
      <c r="H286" s="4" t="s">
        <v>1258</v>
      </c>
      <c r="I286" s="4">
        <v>19</v>
      </c>
      <c r="J286" s="4">
        <v>0</v>
      </c>
      <c r="K286" s="4">
        <v>0</v>
      </c>
      <c r="L286" s="4"/>
      <c r="M286" s="4">
        <v>0</v>
      </c>
      <c r="N286" s="4">
        <v>0</v>
      </c>
      <c r="O286" s="4"/>
      <c r="P286" s="34" t="str">
        <f>_xlfn.IFNA(VLOOKUP(L286,[2]汇总!A:C,3,0),"")</f>
        <v/>
      </c>
      <c r="Q286" s="34"/>
      <c r="R286" s="34"/>
      <c r="S286" s="4">
        <v>2</v>
      </c>
      <c r="T286" s="4">
        <v>170</v>
      </c>
      <c r="U286" s="4"/>
      <c r="V286" s="4">
        <v>2</v>
      </c>
      <c r="W286">
        <v>200</v>
      </c>
    </row>
    <row r="287" spans="1:23">
      <c r="A287" s="34"/>
      <c r="B287" s="4">
        <v>53110</v>
      </c>
      <c r="C287" s="4" t="s">
        <v>1259</v>
      </c>
      <c r="D287" s="4">
        <v>3</v>
      </c>
      <c r="E287" s="4">
        <v>0</v>
      </c>
      <c r="F287" s="4">
        <v>5</v>
      </c>
      <c r="G287" s="4" t="s">
        <v>1249</v>
      </c>
      <c r="H287" s="4" t="s">
        <v>821</v>
      </c>
      <c r="I287" s="4">
        <v>19</v>
      </c>
      <c r="J287" s="4">
        <v>0</v>
      </c>
      <c r="K287" s="4">
        <v>1</v>
      </c>
      <c r="L287" s="4"/>
      <c r="M287" s="4">
        <v>0</v>
      </c>
      <c r="N287" s="4">
        <v>0</v>
      </c>
      <c r="O287" s="4"/>
      <c r="P287" s="34" t="str">
        <f>_xlfn.IFNA(VLOOKUP(L287,[2]汇总!A:C,3,0),"")</f>
        <v/>
      </c>
      <c r="Q287" s="34"/>
      <c r="R287" s="34"/>
      <c r="S287" s="4">
        <v>2</v>
      </c>
      <c r="T287" s="4">
        <v>176</v>
      </c>
      <c r="U287" s="4"/>
      <c r="V287" s="4">
        <v>2</v>
      </c>
      <c r="W287">
        <v>208</v>
      </c>
    </row>
    <row r="288" spans="1:23">
      <c r="A288" s="34"/>
      <c r="B288" s="4">
        <v>53111</v>
      </c>
      <c r="C288" s="4" t="s">
        <v>1260</v>
      </c>
      <c r="D288" s="4">
        <v>3</v>
      </c>
      <c r="E288" s="4">
        <v>0</v>
      </c>
      <c r="F288" s="4">
        <v>5</v>
      </c>
      <c r="G288" s="4" t="s">
        <v>1261</v>
      </c>
      <c r="H288" s="4" t="s">
        <v>827</v>
      </c>
      <c r="I288" s="4">
        <v>19</v>
      </c>
      <c r="J288" s="4">
        <v>0</v>
      </c>
      <c r="K288" s="4">
        <v>1</v>
      </c>
      <c r="L288" s="4"/>
      <c r="M288" s="4">
        <v>0</v>
      </c>
      <c r="N288" s="4">
        <v>0</v>
      </c>
      <c r="O288" s="4"/>
      <c r="P288" s="34" t="str">
        <f>_xlfn.IFNA(VLOOKUP(L288,[2]汇总!A:C,3,0),"")</f>
        <v/>
      </c>
      <c r="Q288" s="34"/>
      <c r="R288" s="34"/>
      <c r="S288" s="4">
        <v>2</v>
      </c>
      <c r="T288" s="4">
        <v>183</v>
      </c>
      <c r="U288" s="4"/>
      <c r="V288" s="4">
        <v>2</v>
      </c>
      <c r="W288">
        <v>216</v>
      </c>
    </row>
    <row r="289" spans="1:25">
      <c r="A289" s="34"/>
      <c r="B289" s="4">
        <v>53112</v>
      </c>
      <c r="C289" s="4" t="s">
        <v>1262</v>
      </c>
      <c r="D289" s="4">
        <v>3</v>
      </c>
      <c r="E289" s="4">
        <v>0</v>
      </c>
      <c r="F289" s="4">
        <v>5</v>
      </c>
      <c r="G289" s="4" t="s">
        <v>1263</v>
      </c>
      <c r="H289" s="4" t="s">
        <v>1264</v>
      </c>
      <c r="I289" s="4">
        <v>19</v>
      </c>
      <c r="J289" s="4">
        <v>0</v>
      </c>
      <c r="K289" s="4">
        <v>1</v>
      </c>
      <c r="L289" s="4"/>
      <c r="M289" s="4">
        <v>0</v>
      </c>
      <c r="N289" s="4">
        <v>0</v>
      </c>
      <c r="O289" s="4"/>
      <c r="P289" s="34" t="str">
        <f>_xlfn.IFNA(VLOOKUP(L289,[2]汇总!A:C,3,0),"")</f>
        <v/>
      </c>
      <c r="Q289" s="34"/>
      <c r="R289" s="34"/>
      <c r="S289" s="4">
        <v>2</v>
      </c>
      <c r="T289" s="4">
        <v>190</v>
      </c>
      <c r="U289" s="4"/>
      <c r="V289" s="4">
        <v>2</v>
      </c>
      <c r="W289">
        <v>224</v>
      </c>
    </row>
    <row r="290" spans="1:25">
      <c r="A290" s="34"/>
      <c r="B290" s="4">
        <v>53113</v>
      </c>
      <c r="C290" s="4" t="s">
        <v>1265</v>
      </c>
      <c r="D290" s="4">
        <v>3</v>
      </c>
      <c r="E290" s="4">
        <v>0</v>
      </c>
      <c r="F290" s="4">
        <v>5</v>
      </c>
      <c r="G290" s="4" t="s">
        <v>1266</v>
      </c>
      <c r="H290" s="4" t="s">
        <v>1267</v>
      </c>
      <c r="I290" s="4">
        <v>19</v>
      </c>
      <c r="J290" s="4">
        <v>1</v>
      </c>
      <c r="K290" s="4">
        <v>2</v>
      </c>
      <c r="L290" s="4"/>
      <c r="M290" s="4">
        <v>0</v>
      </c>
      <c r="N290" s="4">
        <v>0</v>
      </c>
      <c r="O290" s="4"/>
      <c r="P290" s="34" t="str">
        <f>_xlfn.IFNA(VLOOKUP(L290,[2]汇总!A:C,3,0),"")</f>
        <v/>
      </c>
      <c r="Q290" s="34"/>
      <c r="R290" s="34"/>
      <c r="S290" s="4">
        <v>2</v>
      </c>
      <c r="T290" s="4">
        <v>197</v>
      </c>
      <c r="U290" s="4"/>
      <c r="V290" s="4">
        <v>2</v>
      </c>
      <c r="W290">
        <v>232</v>
      </c>
    </row>
    <row r="291" spans="1:25">
      <c r="A291" s="34"/>
      <c r="B291" s="4">
        <v>53114</v>
      </c>
      <c r="C291" s="4" t="s">
        <v>1268</v>
      </c>
      <c r="D291" s="4">
        <v>3</v>
      </c>
      <c r="E291" s="4">
        <v>0</v>
      </c>
      <c r="F291" s="4">
        <v>5</v>
      </c>
      <c r="G291" s="4" t="s">
        <v>818</v>
      </c>
      <c r="H291" s="4" t="s">
        <v>819</v>
      </c>
      <c r="I291" s="4">
        <v>19</v>
      </c>
      <c r="J291" s="4">
        <v>1</v>
      </c>
      <c r="K291" s="4">
        <v>2</v>
      </c>
      <c r="L291" s="4"/>
      <c r="M291" s="4">
        <v>0</v>
      </c>
      <c r="N291" s="4">
        <v>0</v>
      </c>
      <c r="O291" s="4"/>
      <c r="P291" s="34" t="str">
        <f>_xlfn.IFNA(VLOOKUP(L291,[2]汇总!A:C,3,0),"")</f>
        <v/>
      </c>
      <c r="Q291" s="34"/>
      <c r="R291" s="34"/>
      <c r="S291" s="4">
        <v>2</v>
      </c>
      <c r="T291" s="4">
        <v>204</v>
      </c>
      <c r="U291" s="4"/>
      <c r="V291" s="4">
        <v>2</v>
      </c>
      <c r="W291">
        <v>240</v>
      </c>
    </row>
    <row r="292" spans="1:25">
      <c r="A292" s="34"/>
      <c r="B292" s="40">
        <v>53115</v>
      </c>
      <c r="C292" s="40" t="s">
        <v>1269</v>
      </c>
      <c r="D292" s="40">
        <v>3</v>
      </c>
      <c r="E292" s="40">
        <v>0</v>
      </c>
      <c r="F292" s="40">
        <v>6</v>
      </c>
      <c r="G292" s="40" t="s">
        <v>1270</v>
      </c>
      <c r="H292" s="40" t="s">
        <v>1271</v>
      </c>
      <c r="I292" s="40">
        <v>20</v>
      </c>
      <c r="J292" s="40">
        <v>0</v>
      </c>
      <c r="K292" s="40">
        <v>0</v>
      </c>
      <c r="L292" s="40"/>
      <c r="M292" s="40">
        <v>0</v>
      </c>
      <c r="N292" s="4">
        <v>0</v>
      </c>
      <c r="O292" s="4"/>
      <c r="P292" s="34" t="str">
        <f>_xlfn.IFNA(VLOOKUP(L292,[2]汇总!A:C,3,0),"")</f>
        <v/>
      </c>
      <c r="Q292" s="34"/>
      <c r="R292" s="34"/>
      <c r="S292" s="40">
        <v>1</v>
      </c>
      <c r="T292" s="40">
        <v>1088</v>
      </c>
      <c r="U292" s="40"/>
      <c r="V292" s="40">
        <v>1</v>
      </c>
      <c r="W292">
        <v>1280</v>
      </c>
    </row>
    <row r="293" spans="1:25">
      <c r="A293" s="34"/>
      <c r="B293" s="40">
        <v>53116</v>
      </c>
      <c r="C293" s="40" t="s">
        <v>1272</v>
      </c>
      <c r="D293" s="40">
        <v>3</v>
      </c>
      <c r="E293" s="40">
        <v>0</v>
      </c>
      <c r="F293" s="40">
        <v>6</v>
      </c>
      <c r="G293" s="40" t="s">
        <v>1273</v>
      </c>
      <c r="H293" s="40" t="s">
        <v>1274</v>
      </c>
      <c r="I293" s="40">
        <v>20</v>
      </c>
      <c r="J293" s="40">
        <v>0</v>
      </c>
      <c r="K293" s="40">
        <v>0</v>
      </c>
      <c r="L293" s="40"/>
      <c r="M293" s="40">
        <v>0</v>
      </c>
      <c r="N293" s="4">
        <v>0</v>
      </c>
      <c r="O293" s="4"/>
      <c r="P293" s="34" t="str">
        <f>_xlfn.IFNA(VLOOKUP(L293,[2]汇总!A:C,3,0),"")</f>
        <v/>
      </c>
      <c r="Q293" s="34"/>
      <c r="R293" s="34"/>
      <c r="S293" s="40">
        <v>1</v>
      </c>
      <c r="T293" s="40">
        <v>1142</v>
      </c>
      <c r="U293" s="40"/>
      <c r="V293" s="40">
        <v>1</v>
      </c>
      <c r="W293">
        <v>1344</v>
      </c>
    </row>
    <row r="294" spans="1:25">
      <c r="A294" s="34"/>
      <c r="B294" s="40">
        <v>53117</v>
      </c>
      <c r="C294" s="40" t="s">
        <v>1275</v>
      </c>
      <c r="D294" s="40">
        <v>3</v>
      </c>
      <c r="E294" s="40">
        <v>0</v>
      </c>
      <c r="F294" s="40">
        <v>6</v>
      </c>
      <c r="G294" s="40" t="s">
        <v>1276</v>
      </c>
      <c r="H294" s="40" t="s">
        <v>1277</v>
      </c>
      <c r="I294" s="40">
        <v>20</v>
      </c>
      <c r="J294" s="40">
        <v>0</v>
      </c>
      <c r="K294" s="40">
        <v>0</v>
      </c>
      <c r="L294" s="40"/>
      <c r="M294" s="40">
        <v>0</v>
      </c>
      <c r="N294" s="4">
        <v>0</v>
      </c>
      <c r="O294" s="4"/>
      <c r="P294" s="34" t="str">
        <f>_xlfn.IFNA(VLOOKUP(L294,[2]汇总!A:C,3,0),"")</f>
        <v/>
      </c>
      <c r="Q294" s="34"/>
      <c r="R294" s="34"/>
      <c r="S294" s="40">
        <v>1</v>
      </c>
      <c r="T294" s="40">
        <v>1196</v>
      </c>
      <c r="U294" s="40"/>
      <c r="V294" s="40">
        <v>1</v>
      </c>
      <c r="W294">
        <v>1408</v>
      </c>
    </row>
    <row r="295" spans="1:25">
      <c r="A295" s="34"/>
      <c r="B295" s="4">
        <v>53118</v>
      </c>
      <c r="C295" s="4" t="s">
        <v>1278</v>
      </c>
      <c r="D295" s="4">
        <v>3</v>
      </c>
      <c r="E295" s="4">
        <v>0</v>
      </c>
      <c r="F295" s="4">
        <v>6</v>
      </c>
      <c r="G295" s="4" t="s">
        <v>1279</v>
      </c>
      <c r="H295" s="4" t="s">
        <v>1280</v>
      </c>
      <c r="I295" s="4">
        <v>20</v>
      </c>
      <c r="J295" s="4">
        <v>0</v>
      </c>
      <c r="K295" s="4">
        <v>0</v>
      </c>
      <c r="L295" s="4"/>
      <c r="M295" s="4">
        <v>0</v>
      </c>
      <c r="N295" s="4">
        <v>0</v>
      </c>
      <c r="O295" s="4"/>
      <c r="P295" s="34" t="str">
        <f>_xlfn.IFNA(VLOOKUP(L295,[2]汇总!A:C,3,0),"")</f>
        <v/>
      </c>
      <c r="Q295" s="34"/>
      <c r="R295" s="34"/>
      <c r="S295" s="4">
        <v>1</v>
      </c>
      <c r="T295" s="4">
        <v>1251</v>
      </c>
      <c r="U295" s="4"/>
      <c r="V295" s="4">
        <v>1</v>
      </c>
      <c r="W295">
        <v>1472</v>
      </c>
    </row>
    <row r="296" spans="1:25">
      <c r="A296" s="34"/>
      <c r="B296" s="4">
        <v>53119</v>
      </c>
      <c r="C296" s="4" t="s">
        <v>1281</v>
      </c>
      <c r="D296" s="4">
        <v>3</v>
      </c>
      <c r="E296" s="4">
        <v>0</v>
      </c>
      <c r="F296" s="4">
        <v>6</v>
      </c>
      <c r="G296" s="4" t="s">
        <v>1282</v>
      </c>
      <c r="H296" s="4" t="s">
        <v>1283</v>
      </c>
      <c r="I296" s="4">
        <v>20</v>
      </c>
      <c r="J296" s="4">
        <v>0</v>
      </c>
      <c r="K296" s="4">
        <v>0</v>
      </c>
      <c r="L296" s="4"/>
      <c r="M296" s="4">
        <v>0</v>
      </c>
      <c r="N296" s="4">
        <v>0</v>
      </c>
      <c r="O296" s="4"/>
      <c r="P296" s="34" t="str">
        <f>_xlfn.IFNA(VLOOKUP(L296,[2]汇总!A:C,3,0),"")</f>
        <v/>
      </c>
      <c r="Q296" s="34"/>
      <c r="R296" s="34"/>
      <c r="S296" s="4">
        <v>1</v>
      </c>
      <c r="T296" s="4">
        <v>1305</v>
      </c>
      <c r="U296" s="4"/>
      <c r="V296" s="4">
        <v>1</v>
      </c>
      <c r="W296">
        <v>1536</v>
      </c>
    </row>
    <row r="297" spans="1:25">
      <c r="A297" s="34"/>
      <c r="B297" s="4">
        <v>53120</v>
      </c>
      <c r="C297" s="4" t="s">
        <v>1284</v>
      </c>
      <c r="D297" s="4">
        <v>3</v>
      </c>
      <c r="E297" s="4">
        <v>0</v>
      </c>
      <c r="F297" s="4">
        <v>6</v>
      </c>
      <c r="G297" s="4" t="s">
        <v>1285</v>
      </c>
      <c r="H297" s="4" t="s">
        <v>1286</v>
      </c>
      <c r="I297" s="4">
        <v>20</v>
      </c>
      <c r="J297" s="4">
        <v>0</v>
      </c>
      <c r="K297" s="4">
        <v>0</v>
      </c>
      <c r="L297" s="4"/>
      <c r="M297" s="4">
        <v>0</v>
      </c>
      <c r="N297" s="4">
        <v>0</v>
      </c>
      <c r="O297" s="4"/>
      <c r="P297" s="34" t="str">
        <f>_xlfn.IFNA(VLOOKUP(L297,[2]汇总!A:C,3,0),"")</f>
        <v/>
      </c>
      <c r="Q297" s="34"/>
      <c r="R297" s="34"/>
      <c r="S297" s="4">
        <v>1</v>
      </c>
      <c r="T297" s="4">
        <v>1360</v>
      </c>
      <c r="U297" s="4"/>
      <c r="V297" s="4">
        <v>1</v>
      </c>
      <c r="W297">
        <v>1600</v>
      </c>
    </row>
    <row r="298" spans="1:25">
      <c r="A298" s="34"/>
      <c r="B298" s="4">
        <v>53121</v>
      </c>
      <c r="C298" s="4" t="s">
        <v>1287</v>
      </c>
      <c r="D298" s="4">
        <v>3</v>
      </c>
      <c r="E298" s="4">
        <v>0</v>
      </c>
      <c r="F298" s="4">
        <v>6</v>
      </c>
      <c r="G298" s="4" t="s">
        <v>1288</v>
      </c>
      <c r="H298" s="4" t="s">
        <v>1289</v>
      </c>
      <c r="I298" s="4">
        <v>20</v>
      </c>
      <c r="J298" s="4">
        <v>0</v>
      </c>
      <c r="K298" s="4">
        <v>1</v>
      </c>
      <c r="L298" s="4"/>
      <c r="M298" s="4">
        <v>0</v>
      </c>
      <c r="N298" s="4">
        <v>0</v>
      </c>
      <c r="O298" s="4"/>
      <c r="P298" s="34" t="str">
        <f>_xlfn.IFNA(VLOOKUP(L298,[2]汇总!A:C,3,0),"")</f>
        <v/>
      </c>
      <c r="Q298" s="34"/>
      <c r="R298" s="34"/>
      <c r="S298" s="4">
        <v>1</v>
      </c>
      <c r="T298" s="4">
        <v>1414</v>
      </c>
      <c r="U298" s="4"/>
      <c r="V298" s="4">
        <v>1</v>
      </c>
      <c r="W298">
        <v>1664</v>
      </c>
    </row>
    <row r="299" spans="1:25">
      <c r="A299" s="34"/>
      <c r="B299" s="4">
        <v>53122</v>
      </c>
      <c r="C299" s="4" t="s">
        <v>1290</v>
      </c>
      <c r="D299" s="4">
        <v>3</v>
      </c>
      <c r="E299" s="4">
        <v>0</v>
      </c>
      <c r="F299" s="4">
        <v>6</v>
      </c>
      <c r="G299" s="4" t="s">
        <v>1291</v>
      </c>
      <c r="H299" s="4" t="s">
        <v>1292</v>
      </c>
      <c r="I299" s="4">
        <v>20</v>
      </c>
      <c r="J299" s="4">
        <v>0</v>
      </c>
      <c r="K299" s="4">
        <v>1</v>
      </c>
      <c r="L299" s="4"/>
      <c r="M299" s="4">
        <v>0</v>
      </c>
      <c r="N299" s="4">
        <v>0</v>
      </c>
      <c r="O299" s="4"/>
      <c r="P299" s="34" t="str">
        <f>_xlfn.IFNA(VLOOKUP(L299,[2]汇总!A:C,3,0),"")</f>
        <v/>
      </c>
      <c r="Q299" s="34"/>
      <c r="R299" s="34"/>
      <c r="S299" s="4">
        <v>1</v>
      </c>
      <c r="T299" s="4">
        <v>1468</v>
      </c>
      <c r="U299" s="4"/>
      <c r="V299" s="4">
        <v>1</v>
      </c>
      <c r="W299">
        <v>1728</v>
      </c>
    </row>
    <row r="300" spans="1:25">
      <c r="A300" s="34"/>
      <c r="B300" s="4">
        <v>53123</v>
      </c>
      <c r="C300" s="4" t="s">
        <v>1293</v>
      </c>
      <c r="D300" s="4">
        <v>3</v>
      </c>
      <c r="E300" s="4">
        <v>0</v>
      </c>
      <c r="F300" s="4">
        <v>6</v>
      </c>
      <c r="G300" s="4" t="s">
        <v>1294</v>
      </c>
      <c r="H300" s="4" t="s">
        <v>1295</v>
      </c>
      <c r="I300" s="4">
        <v>20</v>
      </c>
      <c r="J300" s="4">
        <v>0</v>
      </c>
      <c r="K300" s="4">
        <v>1</v>
      </c>
      <c r="L300" s="4"/>
      <c r="M300" s="4">
        <v>0</v>
      </c>
      <c r="N300" s="4">
        <v>0</v>
      </c>
      <c r="O300" s="4"/>
      <c r="P300" s="34" t="str">
        <f>_xlfn.IFNA(VLOOKUP(L300,[2]汇总!A:C,3,0),"")</f>
        <v/>
      </c>
      <c r="Q300" s="34"/>
      <c r="R300" s="34"/>
      <c r="S300" s="4">
        <v>1</v>
      </c>
      <c r="T300" s="4">
        <v>1523</v>
      </c>
      <c r="U300" s="4"/>
      <c r="V300" s="4">
        <v>1</v>
      </c>
      <c r="W300">
        <v>1792</v>
      </c>
    </row>
    <row r="301" spans="1:25">
      <c r="A301" s="34"/>
      <c r="B301" s="4">
        <v>53124</v>
      </c>
      <c r="C301" s="4" t="s">
        <v>1296</v>
      </c>
      <c r="D301" s="4">
        <v>3</v>
      </c>
      <c r="E301" s="4">
        <v>0</v>
      </c>
      <c r="F301" s="4">
        <v>6</v>
      </c>
      <c r="G301" s="4" t="s">
        <v>1297</v>
      </c>
      <c r="H301" s="4" t="s">
        <v>1298</v>
      </c>
      <c r="I301" s="4">
        <v>20</v>
      </c>
      <c r="J301" s="4">
        <v>1</v>
      </c>
      <c r="K301" s="4">
        <v>2</v>
      </c>
      <c r="L301" s="4"/>
      <c r="M301" s="4">
        <v>0</v>
      </c>
      <c r="N301" s="4">
        <v>0</v>
      </c>
      <c r="O301" s="4"/>
      <c r="P301" s="34" t="str">
        <f>_xlfn.IFNA(VLOOKUP(L301,[2]汇总!A:C,3,0),"")</f>
        <v/>
      </c>
      <c r="Q301" s="34"/>
      <c r="R301" s="34"/>
      <c r="S301" s="4">
        <v>1</v>
      </c>
      <c r="T301" s="4">
        <v>1577</v>
      </c>
      <c r="U301" s="4"/>
      <c r="V301" s="4">
        <v>1</v>
      </c>
      <c r="W301">
        <v>1856</v>
      </c>
    </row>
    <row r="302" spans="1:25">
      <c r="A302" s="34"/>
      <c r="B302" s="4">
        <v>53125</v>
      </c>
      <c r="C302" s="4" t="s">
        <v>1299</v>
      </c>
      <c r="D302" s="4">
        <v>3</v>
      </c>
      <c r="E302" s="4">
        <v>0</v>
      </c>
      <c r="F302" s="4">
        <v>6</v>
      </c>
      <c r="G302" s="4" t="s">
        <v>1300</v>
      </c>
      <c r="H302" s="4" t="s">
        <v>1301</v>
      </c>
      <c r="I302" s="4">
        <v>20</v>
      </c>
      <c r="J302" s="4">
        <v>1</v>
      </c>
      <c r="K302" s="4">
        <v>2</v>
      </c>
      <c r="L302" s="4"/>
      <c r="M302" s="4">
        <v>0</v>
      </c>
      <c r="N302" s="4">
        <v>0</v>
      </c>
      <c r="O302" s="4"/>
      <c r="P302" s="34" t="str">
        <f>_xlfn.IFNA(VLOOKUP(L302,[2]汇总!A:C,3,0),"")</f>
        <v/>
      </c>
      <c r="Q302" s="34"/>
      <c r="R302" s="34"/>
      <c r="S302" s="4">
        <v>1</v>
      </c>
      <c r="T302" s="4">
        <v>1632</v>
      </c>
      <c r="U302" s="4"/>
      <c r="V302" s="4">
        <v>1</v>
      </c>
      <c r="W302">
        <v>1920</v>
      </c>
    </row>
    <row r="303" spans="1:25" hidden="1">
      <c r="A303" s="34"/>
      <c r="B303" s="4">
        <v>54001</v>
      </c>
      <c r="C303" s="4" t="s">
        <v>637</v>
      </c>
      <c r="D303" s="4">
        <v>4</v>
      </c>
      <c r="E303" s="4">
        <v>3</v>
      </c>
      <c r="F303" s="4">
        <v>1</v>
      </c>
      <c r="G303" s="4" t="s">
        <v>638</v>
      </c>
      <c r="H303" s="4" t="s">
        <v>639</v>
      </c>
      <c r="I303" s="4">
        <v>9</v>
      </c>
      <c r="J303" s="4">
        <v>2</v>
      </c>
      <c r="K303" s="4">
        <v>3</v>
      </c>
      <c r="L303" s="4"/>
      <c r="M303" s="4">
        <v>0</v>
      </c>
      <c r="N303" s="4">
        <v>1</v>
      </c>
      <c r="O303" s="4"/>
      <c r="P303" s="34" t="str">
        <f>_xlfn.IFNA(VLOOKUP(L303,[2]汇总!A:C,3,0),"")</f>
        <v/>
      </c>
      <c r="Q303" s="34"/>
      <c r="R303" s="34"/>
      <c r="S303" s="4">
        <v>2</v>
      </c>
      <c r="T303" s="4">
        <v>780</v>
      </c>
      <c r="U303" s="4"/>
      <c r="V303" s="4">
        <v>2</v>
      </c>
      <c r="W303">
        <v>1084</v>
      </c>
      <c r="X303">
        <f>W303-T303</f>
        <v>304</v>
      </c>
      <c r="Y303">
        <f>X303/T303</f>
        <v>0.38974358974358975</v>
      </c>
    </row>
    <row r="304" spans="1:25" hidden="1">
      <c r="A304" s="34"/>
      <c r="B304" s="4">
        <v>54002</v>
      </c>
      <c r="C304" s="4" t="s">
        <v>640</v>
      </c>
      <c r="D304" s="4">
        <v>4</v>
      </c>
      <c r="E304" s="4">
        <v>3</v>
      </c>
      <c r="F304" s="4">
        <v>1</v>
      </c>
      <c r="G304" s="4" t="s">
        <v>641</v>
      </c>
      <c r="H304" s="4" t="s">
        <v>638</v>
      </c>
      <c r="I304" s="4">
        <v>9</v>
      </c>
      <c r="J304" s="4">
        <v>2</v>
      </c>
      <c r="K304" s="4">
        <v>3</v>
      </c>
      <c r="L304" s="4"/>
      <c r="M304" s="4">
        <v>0</v>
      </c>
      <c r="N304" s="4">
        <v>1</v>
      </c>
      <c r="O304" s="4"/>
      <c r="P304" s="34" t="str">
        <f>_xlfn.IFNA(VLOOKUP(L304,[2]汇总!A:C,3,0),"")</f>
        <v/>
      </c>
      <c r="Q304" s="34"/>
      <c r="R304" s="34"/>
      <c r="S304" s="4">
        <v>2</v>
      </c>
      <c r="T304" s="4">
        <v>663</v>
      </c>
      <c r="U304" s="4"/>
      <c r="V304" s="4">
        <v>2</v>
      </c>
      <c r="W304">
        <v>780</v>
      </c>
      <c r="X304">
        <f>W304-T304</f>
        <v>117</v>
      </c>
      <c r="Y304">
        <f>X304/T304</f>
        <v>0.17647058823529413</v>
      </c>
    </row>
    <row r="305" spans="1:25" hidden="1">
      <c r="A305" s="34"/>
      <c r="B305" s="4">
        <v>54003</v>
      </c>
      <c r="C305" s="4" t="s">
        <v>1302</v>
      </c>
      <c r="D305" s="4">
        <v>4</v>
      </c>
      <c r="E305" s="4">
        <v>3</v>
      </c>
      <c r="F305" s="4">
        <v>1</v>
      </c>
      <c r="G305" s="4" t="s">
        <v>1303</v>
      </c>
      <c r="H305" s="4" t="s">
        <v>1304</v>
      </c>
      <c r="I305" s="4">
        <v>9</v>
      </c>
      <c r="J305" s="4">
        <v>2</v>
      </c>
      <c r="K305" s="4">
        <v>3</v>
      </c>
      <c r="L305" s="4"/>
      <c r="M305" s="4">
        <v>30</v>
      </c>
      <c r="N305" s="4">
        <v>0</v>
      </c>
      <c r="O305" s="4"/>
      <c r="P305" s="34" t="str">
        <f>_xlfn.IFNA(VLOOKUP(L305,[2]汇总!A:C,3,0),"")</f>
        <v/>
      </c>
      <c r="Q305" s="34"/>
      <c r="R305" s="34"/>
      <c r="S305" s="4">
        <v>2</v>
      </c>
      <c r="T305" s="4">
        <v>704</v>
      </c>
      <c r="U305" s="4"/>
      <c r="V305" s="4">
        <v>2</v>
      </c>
      <c r="W305">
        <v>829</v>
      </c>
    </row>
    <row r="306" spans="1:25" hidden="1">
      <c r="A306" s="34"/>
      <c r="B306" s="4">
        <v>54004</v>
      </c>
      <c r="C306" s="4" t="s">
        <v>1305</v>
      </c>
      <c r="D306" s="4">
        <v>4</v>
      </c>
      <c r="E306" s="4">
        <v>3</v>
      </c>
      <c r="F306" s="4">
        <v>1</v>
      </c>
      <c r="G306" s="4" t="s">
        <v>1306</v>
      </c>
      <c r="H306" s="4" t="s">
        <v>1307</v>
      </c>
      <c r="I306" s="4">
        <v>9</v>
      </c>
      <c r="J306" s="4">
        <v>2</v>
      </c>
      <c r="K306" s="4">
        <v>3</v>
      </c>
      <c r="L306" s="4"/>
      <c r="M306" s="4">
        <v>40</v>
      </c>
      <c r="N306" s="4">
        <v>0</v>
      </c>
      <c r="O306" s="4"/>
      <c r="P306" s="34" t="str">
        <f>_xlfn.IFNA(VLOOKUP(L306,[2]汇总!A:C,3,0),"")</f>
        <v/>
      </c>
      <c r="Q306" s="34"/>
      <c r="R306" s="34"/>
      <c r="S306" s="4">
        <v>2</v>
      </c>
      <c r="T306" s="4">
        <v>747</v>
      </c>
      <c r="U306" s="4"/>
      <c r="V306" s="4">
        <v>2</v>
      </c>
      <c r="W306">
        <v>879</v>
      </c>
    </row>
    <row r="307" spans="1:25" hidden="1">
      <c r="A307" s="34"/>
      <c r="B307" s="4">
        <v>54005</v>
      </c>
      <c r="C307" s="4" t="s">
        <v>1308</v>
      </c>
      <c r="D307" s="4">
        <v>4</v>
      </c>
      <c r="E307" s="4">
        <v>3</v>
      </c>
      <c r="F307" s="4">
        <v>1</v>
      </c>
      <c r="G307" s="4" t="s">
        <v>1309</v>
      </c>
      <c r="H307" s="4" t="s">
        <v>1310</v>
      </c>
      <c r="I307" s="4">
        <v>9</v>
      </c>
      <c r="J307" s="4">
        <v>2</v>
      </c>
      <c r="K307" s="4">
        <v>3</v>
      </c>
      <c r="L307" s="4"/>
      <c r="M307" s="4">
        <v>50</v>
      </c>
      <c r="N307" s="4">
        <v>0</v>
      </c>
      <c r="O307" s="4"/>
      <c r="P307" s="34" t="str">
        <f>_xlfn.IFNA(VLOOKUP(L307,[2]汇总!A:C,3,0),"")</f>
        <v/>
      </c>
      <c r="Q307" s="34"/>
      <c r="R307" s="34"/>
      <c r="S307" s="4">
        <v>2</v>
      </c>
      <c r="T307" s="4">
        <v>763</v>
      </c>
      <c r="U307" s="4"/>
      <c r="V307" s="4">
        <v>2</v>
      </c>
      <c r="W307">
        <v>898</v>
      </c>
    </row>
    <row r="308" spans="1:25" hidden="1">
      <c r="A308" s="34"/>
      <c r="B308" s="4">
        <v>54006</v>
      </c>
      <c r="C308" s="4" t="s">
        <v>1311</v>
      </c>
      <c r="D308" s="4">
        <v>4</v>
      </c>
      <c r="E308" s="4">
        <v>3</v>
      </c>
      <c r="F308" s="4">
        <v>1</v>
      </c>
      <c r="G308" s="4" t="s">
        <v>1312</v>
      </c>
      <c r="H308" s="4" t="s">
        <v>1313</v>
      </c>
      <c r="I308" s="4">
        <v>9</v>
      </c>
      <c r="J308" s="4">
        <v>2</v>
      </c>
      <c r="K308" s="4">
        <v>3</v>
      </c>
      <c r="L308" s="4"/>
      <c r="M308" s="4">
        <v>0</v>
      </c>
      <c r="N308" s="4">
        <v>1</v>
      </c>
      <c r="O308" s="4"/>
      <c r="P308" s="34" t="str">
        <f>_xlfn.IFNA(VLOOKUP(L308,[2]汇总!A:C,3,0),"")</f>
        <v/>
      </c>
      <c r="Q308" s="34"/>
      <c r="R308" s="34"/>
      <c r="S308" s="4">
        <v>2</v>
      </c>
      <c r="T308" s="4">
        <v>797</v>
      </c>
      <c r="U308" s="4"/>
      <c r="V308" s="4">
        <v>2</v>
      </c>
      <c r="W308">
        <v>938</v>
      </c>
      <c r="X308">
        <f>W308-T308</f>
        <v>141</v>
      </c>
      <c r="Y308">
        <f>X308/T308</f>
        <v>0.17691342534504392</v>
      </c>
    </row>
    <row r="309" spans="1:25" hidden="1">
      <c r="A309" s="34"/>
      <c r="B309" s="4">
        <v>54007</v>
      </c>
      <c r="C309" s="4" t="s">
        <v>1314</v>
      </c>
      <c r="D309" s="4">
        <v>4</v>
      </c>
      <c r="E309" s="4">
        <v>3</v>
      </c>
      <c r="F309" s="4">
        <v>1</v>
      </c>
      <c r="G309" s="4" t="s">
        <v>1315</v>
      </c>
      <c r="H309" s="4" t="s">
        <v>1316</v>
      </c>
      <c r="I309" s="4">
        <v>9</v>
      </c>
      <c r="J309" s="4">
        <v>2</v>
      </c>
      <c r="K309" s="4">
        <v>3</v>
      </c>
      <c r="L309" s="4"/>
      <c r="M309" s="4">
        <v>0</v>
      </c>
      <c r="N309" s="4">
        <v>1</v>
      </c>
      <c r="O309" s="4"/>
      <c r="P309" s="34" t="str">
        <f>_xlfn.IFNA(VLOOKUP(L309,[2]汇总!A:C,3,0),"")</f>
        <v/>
      </c>
      <c r="Q309" s="34"/>
      <c r="R309" s="34"/>
      <c r="S309" s="4">
        <v>2</v>
      </c>
      <c r="T309" s="4">
        <v>831</v>
      </c>
      <c r="U309" s="4"/>
      <c r="V309" s="4">
        <v>2</v>
      </c>
      <c r="W309">
        <v>978</v>
      </c>
      <c r="X309">
        <f>W309-T309</f>
        <v>147</v>
      </c>
      <c r="Y309">
        <f>X309/T309</f>
        <v>0.17689530685920576</v>
      </c>
    </row>
    <row r="310" spans="1:25" hidden="1">
      <c r="A310" s="41"/>
      <c r="B310" s="4">
        <v>54008</v>
      </c>
      <c r="C310" s="4" t="s">
        <v>1317</v>
      </c>
      <c r="D310" s="4">
        <v>4</v>
      </c>
      <c r="E310" s="4">
        <v>3</v>
      </c>
      <c r="F310" s="4">
        <v>1</v>
      </c>
      <c r="G310" s="4" t="s">
        <v>1318</v>
      </c>
      <c r="H310" s="4" t="s">
        <v>1319</v>
      </c>
      <c r="I310" s="4">
        <v>9</v>
      </c>
      <c r="J310" s="4">
        <v>3</v>
      </c>
      <c r="K310" s="4">
        <v>3</v>
      </c>
      <c r="L310" s="4"/>
      <c r="M310" s="4">
        <v>0</v>
      </c>
      <c r="N310" s="4">
        <v>1</v>
      </c>
      <c r="O310" s="4"/>
      <c r="P310" s="34" t="str">
        <f>_xlfn.IFNA(VLOOKUP(L310,[2]汇总!A:C,3,0),"")</f>
        <v/>
      </c>
      <c r="Q310" s="34"/>
      <c r="R310" s="34"/>
      <c r="S310" s="4">
        <v>2</v>
      </c>
      <c r="T310" s="4">
        <v>851</v>
      </c>
      <c r="U310" s="4"/>
      <c r="V310" s="4">
        <v>2</v>
      </c>
      <c r="W310">
        <v>1002</v>
      </c>
    </row>
    <row r="311" spans="1:25" hidden="1">
      <c r="A311" s="41"/>
      <c r="B311" s="4">
        <v>54009</v>
      </c>
      <c r="C311" s="4" t="s">
        <v>1320</v>
      </c>
      <c r="D311" s="4">
        <v>4</v>
      </c>
      <c r="E311" s="4">
        <v>3</v>
      </c>
      <c r="F311" s="4">
        <v>1</v>
      </c>
      <c r="G311" s="4" t="s">
        <v>1321</v>
      </c>
      <c r="H311" s="4" t="s">
        <v>1322</v>
      </c>
      <c r="I311" s="4">
        <v>9</v>
      </c>
      <c r="J311" s="4">
        <v>3</v>
      </c>
      <c r="K311" s="4">
        <v>3</v>
      </c>
      <c r="L311" s="4"/>
      <c r="M311" s="4">
        <v>0</v>
      </c>
      <c r="N311" s="4">
        <v>1</v>
      </c>
      <c r="O311" s="4"/>
      <c r="P311" s="34" t="str">
        <f>_xlfn.IFNA(VLOOKUP(L311,[2]汇总!A:C,3,0),"")</f>
        <v/>
      </c>
      <c r="Q311" s="34"/>
      <c r="R311" s="34"/>
      <c r="S311" s="4">
        <v>2</v>
      </c>
      <c r="T311" s="4">
        <v>893</v>
      </c>
      <c r="U311" s="4"/>
      <c r="V311" s="4">
        <v>2</v>
      </c>
      <c r="W311">
        <v>1051</v>
      </c>
    </row>
    <row r="312" spans="1:25" hidden="1">
      <c r="A312" s="41"/>
      <c r="B312" s="4">
        <v>54010</v>
      </c>
      <c r="C312" s="4" t="s">
        <v>1323</v>
      </c>
      <c r="D312" s="4">
        <v>4</v>
      </c>
      <c r="E312" s="4">
        <v>3</v>
      </c>
      <c r="F312" s="4">
        <v>1</v>
      </c>
      <c r="G312" s="4" t="s">
        <v>1324</v>
      </c>
      <c r="H312" s="4" t="s">
        <v>1325</v>
      </c>
      <c r="I312" s="4">
        <v>9</v>
      </c>
      <c r="J312" s="4">
        <v>3</v>
      </c>
      <c r="K312" s="4">
        <v>3</v>
      </c>
      <c r="L312" s="4"/>
      <c r="M312" s="4">
        <v>0</v>
      </c>
      <c r="N312" s="4">
        <v>1</v>
      </c>
      <c r="O312" s="4"/>
      <c r="P312" s="34" t="str">
        <f>_xlfn.IFNA(VLOOKUP(L312,[2]汇总!A:C,3,0),"")</f>
        <v/>
      </c>
      <c r="Q312" s="34"/>
      <c r="R312" s="34"/>
      <c r="S312" s="4">
        <v>2</v>
      </c>
      <c r="T312" s="4">
        <v>935</v>
      </c>
      <c r="U312" s="4"/>
      <c r="V312" s="4">
        <v>2</v>
      </c>
      <c r="W312">
        <v>1101</v>
      </c>
    </row>
    <row r="313" spans="1:25" hidden="1">
      <c r="A313" s="34"/>
      <c r="B313" s="4">
        <v>54012</v>
      </c>
      <c r="C313" s="4" t="s">
        <v>645</v>
      </c>
      <c r="D313" s="4">
        <v>4</v>
      </c>
      <c r="E313" s="4">
        <v>3</v>
      </c>
      <c r="F313" s="4">
        <v>1</v>
      </c>
      <c r="G313" s="4" t="s">
        <v>646</v>
      </c>
      <c r="H313" s="4" t="s">
        <v>647</v>
      </c>
      <c r="I313" s="4">
        <v>9</v>
      </c>
      <c r="J313" s="4">
        <v>2</v>
      </c>
      <c r="K313" s="4">
        <v>3</v>
      </c>
      <c r="L313" s="4">
        <v>411005</v>
      </c>
      <c r="M313" s="4">
        <v>0</v>
      </c>
      <c r="N313" s="4">
        <v>1</v>
      </c>
      <c r="O313" s="4">
        <v>888</v>
      </c>
      <c r="P313" s="34" t="str">
        <f>_xlfn.IFNA(VLOOKUP(L313,[2]汇总!A:C,3,0),"")</f>
        <v>战斗中，增加10%伤害减免。</v>
      </c>
      <c r="Q313" s="34"/>
      <c r="R313" s="34"/>
      <c r="S313" s="4">
        <v>2</v>
      </c>
      <c r="T313" s="4">
        <v>998</v>
      </c>
      <c r="U313" s="4"/>
      <c r="V313" s="4">
        <v>2</v>
      </c>
      <c r="W313">
        <v>1175</v>
      </c>
    </row>
    <row r="314" spans="1:25" hidden="1">
      <c r="A314" s="34"/>
      <c r="B314" s="4">
        <v>54014</v>
      </c>
      <c r="C314" s="4" t="s">
        <v>651</v>
      </c>
      <c r="D314" s="4">
        <v>4</v>
      </c>
      <c r="E314" s="4">
        <v>3</v>
      </c>
      <c r="F314" s="4">
        <v>1</v>
      </c>
      <c r="G314" s="4" t="s">
        <v>652</v>
      </c>
      <c r="H314" s="4" t="s">
        <v>653</v>
      </c>
      <c r="I314" s="4">
        <v>9</v>
      </c>
      <c r="J314" s="4">
        <v>2</v>
      </c>
      <c r="K314" s="4">
        <v>3</v>
      </c>
      <c r="L314" s="4">
        <v>411007</v>
      </c>
      <c r="M314" s="4">
        <v>0</v>
      </c>
      <c r="N314" s="4">
        <v>1</v>
      </c>
      <c r="O314" s="4">
        <v>888</v>
      </c>
      <c r="P314" s="34" t="str">
        <f>_xlfn.IFNA(VLOOKUP(L314,[2]汇总!A:C,3,0),"")</f>
        <v>战斗中，增加5%效果命中。</v>
      </c>
      <c r="Q314" s="34"/>
      <c r="R314" s="34"/>
      <c r="S314" s="4">
        <v>2</v>
      </c>
      <c r="T314" s="4">
        <v>1083</v>
      </c>
      <c r="U314" s="4"/>
      <c r="V314" s="4">
        <v>2</v>
      </c>
      <c r="W314">
        <v>1275</v>
      </c>
    </row>
    <row r="315" spans="1:25" hidden="1">
      <c r="A315" s="34"/>
      <c r="B315" s="4">
        <v>54015</v>
      </c>
      <c r="C315" s="4" t="s">
        <v>654</v>
      </c>
      <c r="D315" s="4">
        <v>4</v>
      </c>
      <c r="E315" s="4">
        <v>2</v>
      </c>
      <c r="F315" s="4">
        <v>1</v>
      </c>
      <c r="G315" s="4" t="s">
        <v>638</v>
      </c>
      <c r="H315" s="4" t="s">
        <v>639</v>
      </c>
      <c r="I315" s="4">
        <v>9</v>
      </c>
      <c r="J315" s="4">
        <v>2</v>
      </c>
      <c r="K315" s="4">
        <v>3</v>
      </c>
      <c r="L315" s="4"/>
      <c r="M315" s="4">
        <v>0</v>
      </c>
      <c r="N315" s="4">
        <v>1</v>
      </c>
      <c r="O315" s="4"/>
      <c r="P315" s="34" t="str">
        <f>_xlfn.IFNA(VLOOKUP(L315,[2]汇总!A:C,3,0),"")</f>
        <v/>
      </c>
      <c r="Q315" s="34"/>
      <c r="R315" s="34"/>
      <c r="S315" s="4">
        <v>2</v>
      </c>
      <c r="T315" s="4">
        <v>780</v>
      </c>
      <c r="U315" s="4"/>
      <c r="V315" s="4">
        <v>2</v>
      </c>
      <c r="W315">
        <v>1084</v>
      </c>
      <c r="X315">
        <f>W315-T315</f>
        <v>304</v>
      </c>
      <c r="Y315">
        <f>X315/T315</f>
        <v>0.38974358974358975</v>
      </c>
    </row>
    <row r="316" spans="1:25" hidden="1">
      <c r="A316" s="34"/>
      <c r="B316" s="4">
        <v>54016</v>
      </c>
      <c r="C316" s="4" t="s">
        <v>655</v>
      </c>
      <c r="D316" s="4">
        <v>4</v>
      </c>
      <c r="E316" s="4">
        <v>2</v>
      </c>
      <c r="F316" s="4">
        <v>1</v>
      </c>
      <c r="G316" s="4" t="s">
        <v>641</v>
      </c>
      <c r="H316" s="4" t="s">
        <v>638</v>
      </c>
      <c r="I316" s="4">
        <v>9</v>
      </c>
      <c r="J316" s="4">
        <v>2</v>
      </c>
      <c r="K316" s="4">
        <v>3</v>
      </c>
      <c r="L316" s="4"/>
      <c r="M316" s="4">
        <v>0</v>
      </c>
      <c r="N316" s="4">
        <v>1</v>
      </c>
      <c r="O316" s="4"/>
      <c r="P316" s="34" t="str">
        <f>_xlfn.IFNA(VLOOKUP(L316,[2]汇总!A:C,3,0),"")</f>
        <v/>
      </c>
      <c r="Q316" s="34"/>
      <c r="R316" s="34"/>
      <c r="S316" s="4">
        <v>2</v>
      </c>
      <c r="T316" s="4">
        <v>663</v>
      </c>
      <c r="U316" s="4"/>
      <c r="V316" s="4">
        <v>2</v>
      </c>
      <c r="W316">
        <v>780</v>
      </c>
      <c r="X316">
        <f>W316-T316</f>
        <v>117</v>
      </c>
      <c r="Y316">
        <f>X316/T316</f>
        <v>0.17647058823529413</v>
      </c>
    </row>
    <row r="317" spans="1:25" hidden="1">
      <c r="A317" s="34"/>
      <c r="B317" s="4">
        <v>54017</v>
      </c>
      <c r="C317" s="4" t="s">
        <v>1326</v>
      </c>
      <c r="D317" s="4">
        <v>4</v>
      </c>
      <c r="E317" s="4">
        <v>2</v>
      </c>
      <c r="F317" s="4">
        <v>1</v>
      </c>
      <c r="G317" s="4" t="s">
        <v>1303</v>
      </c>
      <c r="H317" s="4" t="s">
        <v>1304</v>
      </c>
      <c r="I317" s="4">
        <v>9</v>
      </c>
      <c r="J317" s="4">
        <v>2</v>
      </c>
      <c r="K317" s="4">
        <v>3</v>
      </c>
      <c r="L317" s="4"/>
      <c r="M317" s="4">
        <v>30</v>
      </c>
      <c r="N317" s="4">
        <v>0</v>
      </c>
      <c r="O317" s="4"/>
      <c r="P317" s="34" t="str">
        <f>_xlfn.IFNA(VLOOKUP(L317,[2]汇总!A:C,3,0),"")</f>
        <v/>
      </c>
      <c r="Q317" s="34"/>
      <c r="R317" s="34"/>
      <c r="S317" s="4">
        <v>2</v>
      </c>
      <c r="T317" s="4">
        <v>704</v>
      </c>
      <c r="U317" s="4"/>
      <c r="V317" s="4">
        <v>2</v>
      </c>
      <c r="W317">
        <v>829</v>
      </c>
    </row>
    <row r="318" spans="1:25" hidden="1">
      <c r="A318" s="34"/>
      <c r="B318" s="4">
        <v>54018</v>
      </c>
      <c r="C318" s="4" t="s">
        <v>1327</v>
      </c>
      <c r="D318" s="4">
        <v>4</v>
      </c>
      <c r="E318" s="4">
        <v>2</v>
      </c>
      <c r="F318" s="4">
        <v>1</v>
      </c>
      <c r="G318" s="4" t="s">
        <v>1306</v>
      </c>
      <c r="H318" s="4" t="s">
        <v>1307</v>
      </c>
      <c r="I318" s="4">
        <v>9</v>
      </c>
      <c r="J318" s="4">
        <v>2</v>
      </c>
      <c r="K318" s="4">
        <v>3</v>
      </c>
      <c r="L318" s="4"/>
      <c r="M318" s="4">
        <v>40</v>
      </c>
      <c r="N318" s="4">
        <v>0</v>
      </c>
      <c r="O318" s="4"/>
      <c r="P318" s="34" t="str">
        <f>_xlfn.IFNA(VLOOKUP(L318,[2]汇总!A:C,3,0),"")</f>
        <v/>
      </c>
      <c r="Q318" s="34"/>
      <c r="R318" s="34"/>
      <c r="S318" s="4">
        <v>2</v>
      </c>
      <c r="T318" s="4">
        <v>747</v>
      </c>
      <c r="U318" s="4"/>
      <c r="V318" s="4">
        <v>2</v>
      </c>
      <c r="W318">
        <v>879</v>
      </c>
    </row>
    <row r="319" spans="1:25" hidden="1">
      <c r="A319" s="34"/>
      <c r="B319" s="4">
        <v>54019</v>
      </c>
      <c r="C319" s="4" t="s">
        <v>1328</v>
      </c>
      <c r="D319" s="4">
        <v>4</v>
      </c>
      <c r="E319" s="4">
        <v>2</v>
      </c>
      <c r="F319" s="4">
        <v>1</v>
      </c>
      <c r="G319" s="4" t="s">
        <v>1309</v>
      </c>
      <c r="H319" s="4" t="s">
        <v>1310</v>
      </c>
      <c r="I319" s="4">
        <v>9</v>
      </c>
      <c r="J319" s="4">
        <v>2</v>
      </c>
      <c r="K319" s="4">
        <v>3</v>
      </c>
      <c r="L319" s="4"/>
      <c r="M319" s="4">
        <v>50</v>
      </c>
      <c r="N319" s="4">
        <v>0</v>
      </c>
      <c r="O319" s="4"/>
      <c r="P319" s="34" t="str">
        <f>_xlfn.IFNA(VLOOKUP(L319,[2]汇总!A:C,3,0),"")</f>
        <v/>
      </c>
      <c r="Q319" s="34"/>
      <c r="R319" s="34"/>
      <c r="S319" s="4">
        <v>2</v>
      </c>
      <c r="T319" s="4">
        <v>763</v>
      </c>
      <c r="U319" s="4"/>
      <c r="V319" s="4">
        <v>2</v>
      </c>
      <c r="W319">
        <v>898</v>
      </c>
    </row>
    <row r="320" spans="1:25" hidden="1">
      <c r="A320" s="34"/>
      <c r="B320" s="4">
        <v>54020</v>
      </c>
      <c r="C320" s="4" t="s">
        <v>1329</v>
      </c>
      <c r="D320" s="4">
        <v>4</v>
      </c>
      <c r="E320" s="4">
        <v>2</v>
      </c>
      <c r="F320" s="4">
        <v>1</v>
      </c>
      <c r="G320" s="4" t="s">
        <v>1312</v>
      </c>
      <c r="H320" s="4" t="s">
        <v>1313</v>
      </c>
      <c r="I320" s="4">
        <v>9</v>
      </c>
      <c r="J320" s="4">
        <v>2</v>
      </c>
      <c r="K320" s="4">
        <v>3</v>
      </c>
      <c r="L320" s="4"/>
      <c r="M320" s="4">
        <v>0</v>
      </c>
      <c r="N320" s="4">
        <v>1</v>
      </c>
      <c r="O320" s="4"/>
      <c r="P320" s="34" t="str">
        <f>_xlfn.IFNA(VLOOKUP(L320,[2]汇总!A:C,3,0),"")</f>
        <v/>
      </c>
      <c r="Q320" s="34"/>
      <c r="R320" s="34"/>
      <c r="S320" s="4">
        <v>2</v>
      </c>
      <c r="T320" s="4">
        <v>797</v>
      </c>
      <c r="U320" s="4"/>
      <c r="V320" s="4">
        <v>2</v>
      </c>
      <c r="W320">
        <v>938</v>
      </c>
      <c r="X320">
        <f>W320-T320</f>
        <v>141</v>
      </c>
      <c r="Y320">
        <f>X320/T320</f>
        <v>0.17691342534504392</v>
      </c>
    </row>
    <row r="321" spans="1:25" hidden="1">
      <c r="A321" s="34"/>
      <c r="B321" s="4">
        <v>54021</v>
      </c>
      <c r="C321" s="4" t="s">
        <v>1330</v>
      </c>
      <c r="D321" s="4">
        <v>4</v>
      </c>
      <c r="E321" s="4">
        <v>2</v>
      </c>
      <c r="F321" s="4">
        <v>1</v>
      </c>
      <c r="G321" s="4" t="s">
        <v>1315</v>
      </c>
      <c r="H321" s="4" t="s">
        <v>1316</v>
      </c>
      <c r="I321" s="4">
        <v>9</v>
      </c>
      <c r="J321" s="4">
        <v>2</v>
      </c>
      <c r="K321" s="4">
        <v>3</v>
      </c>
      <c r="L321" s="4"/>
      <c r="M321" s="4">
        <v>0</v>
      </c>
      <c r="N321" s="4">
        <v>1</v>
      </c>
      <c r="O321" s="4"/>
      <c r="P321" s="34" t="str">
        <f>_xlfn.IFNA(VLOOKUP(L321,[2]汇总!A:C,3,0),"")</f>
        <v/>
      </c>
      <c r="Q321" s="34"/>
      <c r="R321" s="34"/>
      <c r="S321" s="4">
        <v>2</v>
      </c>
      <c r="T321" s="4">
        <v>831</v>
      </c>
      <c r="U321" s="4"/>
      <c r="V321" s="4">
        <v>2</v>
      </c>
      <c r="W321">
        <v>978</v>
      </c>
      <c r="X321">
        <f>W321-T321</f>
        <v>147</v>
      </c>
      <c r="Y321">
        <f>X321/T321</f>
        <v>0.17689530685920576</v>
      </c>
    </row>
    <row r="322" spans="1:25" hidden="1">
      <c r="A322" s="41"/>
      <c r="B322" s="4">
        <v>54022</v>
      </c>
      <c r="C322" s="4" t="s">
        <v>1331</v>
      </c>
      <c r="D322" s="4">
        <v>4</v>
      </c>
      <c r="E322" s="4">
        <v>2</v>
      </c>
      <c r="F322" s="4">
        <v>1</v>
      </c>
      <c r="G322" s="4" t="s">
        <v>1318</v>
      </c>
      <c r="H322" s="4" t="s">
        <v>1319</v>
      </c>
      <c r="I322" s="4">
        <v>9</v>
      </c>
      <c r="J322" s="4">
        <v>3</v>
      </c>
      <c r="K322" s="4">
        <v>3</v>
      </c>
      <c r="L322" s="4"/>
      <c r="M322" s="4">
        <v>0</v>
      </c>
      <c r="N322" s="4">
        <v>1</v>
      </c>
      <c r="O322" s="4"/>
      <c r="P322" s="34" t="str">
        <f>_xlfn.IFNA(VLOOKUP(L322,[2]汇总!A:C,3,0),"")</f>
        <v/>
      </c>
      <c r="Q322" s="34"/>
      <c r="R322" s="34"/>
      <c r="S322" s="4">
        <v>2</v>
      </c>
      <c r="T322" s="4">
        <v>851</v>
      </c>
      <c r="U322" s="4"/>
      <c r="V322" s="4">
        <v>2</v>
      </c>
      <c r="W322">
        <v>1002</v>
      </c>
    </row>
    <row r="323" spans="1:25" hidden="1">
      <c r="A323" s="41"/>
      <c r="B323" s="4">
        <v>54023</v>
      </c>
      <c r="C323" s="4" t="s">
        <v>1332</v>
      </c>
      <c r="D323" s="4">
        <v>4</v>
      </c>
      <c r="E323" s="4">
        <v>2</v>
      </c>
      <c r="F323" s="4">
        <v>1</v>
      </c>
      <c r="G323" s="4" t="s">
        <v>1321</v>
      </c>
      <c r="H323" s="4" t="s">
        <v>1322</v>
      </c>
      <c r="I323" s="4">
        <v>9</v>
      </c>
      <c r="J323" s="4">
        <v>3</v>
      </c>
      <c r="K323" s="4">
        <v>3</v>
      </c>
      <c r="L323" s="4"/>
      <c r="M323" s="4">
        <v>0</v>
      </c>
      <c r="N323" s="4">
        <v>1</v>
      </c>
      <c r="O323" s="4"/>
      <c r="P323" s="34" t="str">
        <f>_xlfn.IFNA(VLOOKUP(L323,[2]汇总!A:C,3,0),"")</f>
        <v/>
      </c>
      <c r="Q323" s="34"/>
      <c r="R323" s="34"/>
      <c r="S323" s="4">
        <v>2</v>
      </c>
      <c r="T323" s="4">
        <v>893</v>
      </c>
      <c r="U323" s="4"/>
      <c r="V323" s="4">
        <v>2</v>
      </c>
      <c r="W323">
        <v>1051</v>
      </c>
    </row>
    <row r="324" spans="1:25" hidden="1">
      <c r="A324" s="41"/>
      <c r="B324" s="4">
        <v>54024</v>
      </c>
      <c r="C324" s="4" t="s">
        <v>1333</v>
      </c>
      <c r="D324" s="4">
        <v>4</v>
      </c>
      <c r="E324" s="4">
        <v>2</v>
      </c>
      <c r="F324" s="4">
        <v>1</v>
      </c>
      <c r="G324" s="4" t="s">
        <v>1324</v>
      </c>
      <c r="H324" s="4" t="s">
        <v>1325</v>
      </c>
      <c r="I324" s="4">
        <v>9</v>
      </c>
      <c r="J324" s="4">
        <v>3</v>
      </c>
      <c r="K324" s="4">
        <v>3</v>
      </c>
      <c r="L324" s="4"/>
      <c r="M324" s="4">
        <v>0</v>
      </c>
      <c r="N324" s="4">
        <v>1</v>
      </c>
      <c r="O324" s="4"/>
      <c r="P324" s="34" t="str">
        <f>_xlfn.IFNA(VLOOKUP(L324,[2]汇总!A:C,3,0),"")</f>
        <v/>
      </c>
      <c r="Q324" s="34"/>
      <c r="R324" s="34"/>
      <c r="S324" s="4">
        <v>2</v>
      </c>
      <c r="T324" s="4">
        <v>935</v>
      </c>
      <c r="U324" s="4"/>
      <c r="V324" s="4">
        <v>2</v>
      </c>
      <c r="W324">
        <v>1101</v>
      </c>
    </row>
    <row r="325" spans="1:25" hidden="1">
      <c r="A325" s="34"/>
      <c r="B325" s="4">
        <v>54025</v>
      </c>
      <c r="C325" s="4" t="s">
        <v>656</v>
      </c>
      <c r="D325" s="4">
        <v>4</v>
      </c>
      <c r="E325" s="4">
        <v>2</v>
      </c>
      <c r="F325" s="4">
        <v>1</v>
      </c>
      <c r="G325" s="4" t="s">
        <v>643</v>
      </c>
      <c r="H325" s="4" t="s">
        <v>644</v>
      </c>
      <c r="I325" s="4">
        <v>9</v>
      </c>
      <c r="J325" s="4">
        <v>2</v>
      </c>
      <c r="K325" s="4">
        <v>3</v>
      </c>
      <c r="L325" s="4">
        <v>412004</v>
      </c>
      <c r="M325" s="4">
        <v>0</v>
      </c>
      <c r="N325" s="4">
        <v>1</v>
      </c>
      <c r="O325" s="4">
        <v>888</v>
      </c>
      <c r="P325" s="34" t="str">
        <f>_xlfn.IFNA(VLOOKUP(L325,[2]汇总!A:C,3,0),"")</f>
        <v>战斗中，增加20%暴击伤害。</v>
      </c>
      <c r="Q325" s="34"/>
      <c r="R325" s="34"/>
      <c r="S325" s="4">
        <v>2</v>
      </c>
      <c r="T325" s="4">
        <v>957</v>
      </c>
      <c r="U325" s="4"/>
      <c r="V325" s="4">
        <v>2</v>
      </c>
      <c r="W325">
        <v>1126</v>
      </c>
    </row>
    <row r="326" spans="1:25" hidden="1">
      <c r="A326" s="34"/>
      <c r="B326" s="4">
        <v>54026</v>
      </c>
      <c r="C326" s="4" t="s">
        <v>657</v>
      </c>
      <c r="D326" s="4">
        <v>4</v>
      </c>
      <c r="E326" s="4">
        <v>2</v>
      </c>
      <c r="F326" s="4">
        <v>1</v>
      </c>
      <c r="G326" s="4" t="s">
        <v>646</v>
      </c>
      <c r="H326" s="4" t="s">
        <v>647</v>
      </c>
      <c r="I326" s="4">
        <v>9</v>
      </c>
      <c r="J326" s="4">
        <v>2</v>
      </c>
      <c r="K326" s="4">
        <v>3</v>
      </c>
      <c r="L326" s="4">
        <v>412005</v>
      </c>
      <c r="M326" s="4">
        <v>0</v>
      </c>
      <c r="N326" s="4">
        <v>1</v>
      </c>
      <c r="O326" s="4">
        <v>888</v>
      </c>
      <c r="P326" s="34" t="str">
        <f>_xlfn.IFNA(VLOOKUP(L326,[2]汇总!A:C,3,0),"")</f>
        <v>战斗中，增加634点速度。</v>
      </c>
      <c r="Q326" s="34"/>
      <c r="R326" s="34"/>
      <c r="S326" s="4">
        <v>2</v>
      </c>
      <c r="T326" s="4">
        <v>998</v>
      </c>
      <c r="U326" s="4"/>
      <c r="V326" s="4">
        <v>2</v>
      </c>
      <c r="W326">
        <v>1175</v>
      </c>
    </row>
    <row r="327" spans="1:25" hidden="1">
      <c r="A327" s="34"/>
      <c r="B327" s="4">
        <v>54029</v>
      </c>
      <c r="C327" s="4" t="s">
        <v>98</v>
      </c>
      <c r="D327" s="4">
        <v>4</v>
      </c>
      <c r="E327" s="4">
        <v>1</v>
      </c>
      <c r="F327" s="4">
        <v>1</v>
      </c>
      <c r="G327" s="4" t="s">
        <v>638</v>
      </c>
      <c r="H327" s="4" t="s">
        <v>639</v>
      </c>
      <c r="I327" s="4">
        <v>9</v>
      </c>
      <c r="J327" s="4">
        <v>2</v>
      </c>
      <c r="K327" s="4">
        <v>3</v>
      </c>
      <c r="L327" s="4"/>
      <c r="M327" s="4">
        <v>0</v>
      </c>
      <c r="N327" s="4">
        <v>1</v>
      </c>
      <c r="O327" s="4"/>
      <c r="P327" s="34" t="str">
        <f>_xlfn.IFNA(VLOOKUP(L327,[2]汇总!A:C,3,0),"")</f>
        <v/>
      </c>
      <c r="Q327" s="34"/>
      <c r="R327" s="34"/>
      <c r="S327" s="4">
        <v>2</v>
      </c>
      <c r="T327" s="4">
        <v>780</v>
      </c>
      <c r="U327" s="4"/>
      <c r="V327" s="4">
        <v>2</v>
      </c>
      <c r="W327">
        <v>1084</v>
      </c>
      <c r="X327">
        <f>W327-T327</f>
        <v>304</v>
      </c>
      <c r="Y327">
        <f>X327/T327</f>
        <v>0.38974358974358975</v>
      </c>
    </row>
    <row r="328" spans="1:25" hidden="1">
      <c r="A328" s="34"/>
      <c r="B328" s="4">
        <v>54030</v>
      </c>
      <c r="C328" s="4" t="s">
        <v>100</v>
      </c>
      <c r="D328" s="4">
        <v>4</v>
      </c>
      <c r="E328" s="4">
        <v>1</v>
      </c>
      <c r="F328" s="4">
        <v>1</v>
      </c>
      <c r="G328" s="4" t="s">
        <v>641</v>
      </c>
      <c r="H328" s="4" t="s">
        <v>638</v>
      </c>
      <c r="I328" s="4">
        <v>9</v>
      </c>
      <c r="J328" s="4">
        <v>2</v>
      </c>
      <c r="K328" s="4">
        <v>3</v>
      </c>
      <c r="L328" s="4"/>
      <c r="M328" s="4">
        <v>0</v>
      </c>
      <c r="N328" s="4">
        <v>1</v>
      </c>
      <c r="O328" s="4"/>
      <c r="P328" s="34" t="str">
        <f>_xlfn.IFNA(VLOOKUP(L328,[2]汇总!A:C,3,0),"")</f>
        <v/>
      </c>
      <c r="Q328" s="34"/>
      <c r="R328" s="34"/>
      <c r="S328" s="4">
        <v>2</v>
      </c>
      <c r="T328" s="4">
        <v>663</v>
      </c>
      <c r="U328" s="4"/>
      <c r="V328" s="4">
        <v>2</v>
      </c>
      <c r="W328">
        <v>780</v>
      </c>
      <c r="X328">
        <f>W328-T328</f>
        <v>117</v>
      </c>
      <c r="Y328">
        <f>X328/T328</f>
        <v>0.17647058823529413</v>
      </c>
    </row>
    <row r="329" spans="1:25" hidden="1">
      <c r="A329" s="34"/>
      <c r="B329" s="4">
        <v>54031</v>
      </c>
      <c r="C329" s="4" t="s">
        <v>102</v>
      </c>
      <c r="D329" s="4">
        <v>4</v>
      </c>
      <c r="E329" s="4">
        <v>1</v>
      </c>
      <c r="F329" s="4">
        <v>1</v>
      </c>
      <c r="G329" s="4" t="s">
        <v>1303</v>
      </c>
      <c r="H329" s="4" t="s">
        <v>1304</v>
      </c>
      <c r="I329" s="4">
        <v>9</v>
      </c>
      <c r="J329" s="4">
        <v>2</v>
      </c>
      <c r="K329" s="4">
        <v>3</v>
      </c>
      <c r="L329" s="4"/>
      <c r="M329" s="4">
        <v>30</v>
      </c>
      <c r="N329" s="4">
        <v>0</v>
      </c>
      <c r="O329" s="4"/>
      <c r="P329" s="34" t="str">
        <f>_xlfn.IFNA(VLOOKUP(L329,[2]汇总!A:C,3,0),"")</f>
        <v/>
      </c>
      <c r="Q329" s="34"/>
      <c r="R329" s="34"/>
      <c r="S329" s="4">
        <v>2</v>
      </c>
      <c r="T329" s="4">
        <v>704</v>
      </c>
      <c r="U329" s="4"/>
      <c r="V329" s="4">
        <v>2</v>
      </c>
      <c r="W329">
        <v>829</v>
      </c>
    </row>
    <row r="330" spans="1:25" hidden="1">
      <c r="A330" s="34"/>
      <c r="B330" s="4">
        <v>54032</v>
      </c>
      <c r="C330" s="4" t="s">
        <v>1334</v>
      </c>
      <c r="D330" s="4">
        <v>4</v>
      </c>
      <c r="E330" s="4">
        <v>1</v>
      </c>
      <c r="F330" s="4">
        <v>1</v>
      </c>
      <c r="G330" s="4" t="s">
        <v>1306</v>
      </c>
      <c r="H330" s="4" t="s">
        <v>1307</v>
      </c>
      <c r="I330" s="4">
        <v>9</v>
      </c>
      <c r="J330" s="4">
        <v>2</v>
      </c>
      <c r="K330" s="4">
        <v>3</v>
      </c>
      <c r="L330" s="4"/>
      <c r="M330" s="4">
        <v>40</v>
      </c>
      <c r="N330" s="4">
        <v>0</v>
      </c>
      <c r="O330" s="4"/>
      <c r="P330" s="34" t="str">
        <f>_xlfn.IFNA(VLOOKUP(L330,[2]汇总!A:C,3,0),"")</f>
        <v/>
      </c>
      <c r="Q330" s="34"/>
      <c r="R330" s="34"/>
      <c r="S330" s="4">
        <v>2</v>
      </c>
      <c r="T330" s="4">
        <v>747</v>
      </c>
      <c r="U330" s="4"/>
      <c r="V330" s="4">
        <v>2</v>
      </c>
      <c r="W330">
        <v>879</v>
      </c>
    </row>
    <row r="331" spans="1:25" hidden="1">
      <c r="A331" s="34"/>
      <c r="B331" s="4">
        <v>54033</v>
      </c>
      <c r="C331" s="4" t="s">
        <v>1335</v>
      </c>
      <c r="D331" s="4">
        <v>4</v>
      </c>
      <c r="E331" s="4">
        <v>1</v>
      </c>
      <c r="F331" s="4">
        <v>1</v>
      </c>
      <c r="G331" s="4" t="s">
        <v>1309</v>
      </c>
      <c r="H331" s="4" t="s">
        <v>1310</v>
      </c>
      <c r="I331" s="4">
        <v>9</v>
      </c>
      <c r="J331" s="4">
        <v>2</v>
      </c>
      <c r="K331" s="4">
        <v>3</v>
      </c>
      <c r="L331" s="4"/>
      <c r="M331" s="4">
        <v>50</v>
      </c>
      <c r="N331" s="4">
        <v>0</v>
      </c>
      <c r="O331" s="4"/>
      <c r="P331" s="34" t="str">
        <f>_xlfn.IFNA(VLOOKUP(L331,[2]汇总!A:C,3,0),"")</f>
        <v/>
      </c>
      <c r="Q331" s="34"/>
      <c r="R331" s="34"/>
      <c r="S331" s="4">
        <v>2</v>
      </c>
      <c r="T331" s="4">
        <v>763</v>
      </c>
      <c r="U331" s="4"/>
      <c r="V331" s="4">
        <v>2</v>
      </c>
      <c r="W331">
        <v>898</v>
      </c>
    </row>
    <row r="332" spans="1:25" hidden="1">
      <c r="A332" s="34"/>
      <c r="B332" s="4">
        <v>54034</v>
      </c>
      <c r="C332" s="4" t="s">
        <v>1336</v>
      </c>
      <c r="D332" s="4">
        <v>4</v>
      </c>
      <c r="E332" s="4">
        <v>1</v>
      </c>
      <c r="F332" s="4">
        <v>1</v>
      </c>
      <c r="G332" s="4" t="s">
        <v>1312</v>
      </c>
      <c r="H332" s="4" t="s">
        <v>1313</v>
      </c>
      <c r="I332" s="4">
        <v>9</v>
      </c>
      <c r="J332" s="4">
        <v>2</v>
      </c>
      <c r="K332" s="4">
        <v>3</v>
      </c>
      <c r="L332" s="4"/>
      <c r="M332" s="4">
        <v>0</v>
      </c>
      <c r="N332" s="4">
        <v>1</v>
      </c>
      <c r="O332" s="4"/>
      <c r="P332" s="34" t="str">
        <f>_xlfn.IFNA(VLOOKUP(L332,[2]汇总!A:C,3,0),"")</f>
        <v/>
      </c>
      <c r="Q332" s="34"/>
      <c r="R332" s="34"/>
      <c r="S332" s="4">
        <v>2</v>
      </c>
      <c r="T332" s="4">
        <v>797</v>
      </c>
      <c r="U332" s="4"/>
      <c r="V332" s="4">
        <v>2</v>
      </c>
      <c r="W332">
        <v>938</v>
      </c>
      <c r="X332">
        <f>W332-T332</f>
        <v>141</v>
      </c>
      <c r="Y332">
        <f>X332/T332</f>
        <v>0.17691342534504392</v>
      </c>
    </row>
    <row r="333" spans="1:25" hidden="1">
      <c r="A333" s="34"/>
      <c r="B333" s="4">
        <v>54035</v>
      </c>
      <c r="C333" s="4" t="s">
        <v>1337</v>
      </c>
      <c r="D333" s="4">
        <v>4</v>
      </c>
      <c r="E333" s="4">
        <v>1</v>
      </c>
      <c r="F333" s="4">
        <v>1</v>
      </c>
      <c r="G333" s="4" t="s">
        <v>1315</v>
      </c>
      <c r="H333" s="4" t="s">
        <v>1316</v>
      </c>
      <c r="I333" s="4">
        <v>9</v>
      </c>
      <c r="J333" s="4">
        <v>2</v>
      </c>
      <c r="K333" s="4">
        <v>3</v>
      </c>
      <c r="L333" s="4"/>
      <c r="M333" s="4">
        <v>0</v>
      </c>
      <c r="N333" s="4">
        <v>1</v>
      </c>
      <c r="O333" s="4"/>
      <c r="P333" s="34" t="str">
        <f>_xlfn.IFNA(VLOOKUP(L333,[2]汇总!A:C,3,0),"")</f>
        <v/>
      </c>
      <c r="Q333" s="34"/>
      <c r="R333" s="34"/>
      <c r="S333" s="4">
        <v>2</v>
      </c>
      <c r="T333" s="4">
        <v>831</v>
      </c>
      <c r="U333" s="4"/>
      <c r="V333" s="4">
        <v>2</v>
      </c>
      <c r="W333">
        <v>978</v>
      </c>
      <c r="X333">
        <f>W333-T333</f>
        <v>147</v>
      </c>
      <c r="Y333">
        <f>X333/T333</f>
        <v>0.17689530685920576</v>
      </c>
    </row>
    <row r="334" spans="1:25" hidden="1">
      <c r="A334" s="41"/>
      <c r="B334" s="4">
        <v>54036</v>
      </c>
      <c r="C334" s="4" t="s">
        <v>1338</v>
      </c>
      <c r="D334" s="4">
        <v>4</v>
      </c>
      <c r="E334" s="4">
        <v>1</v>
      </c>
      <c r="F334" s="4">
        <v>1</v>
      </c>
      <c r="G334" s="4" t="s">
        <v>1318</v>
      </c>
      <c r="H334" s="4" t="s">
        <v>1319</v>
      </c>
      <c r="I334" s="4">
        <v>9</v>
      </c>
      <c r="J334" s="4">
        <v>3</v>
      </c>
      <c r="K334" s="4">
        <v>3</v>
      </c>
      <c r="L334" s="4"/>
      <c r="M334" s="4">
        <v>0</v>
      </c>
      <c r="N334" s="4">
        <v>1</v>
      </c>
      <c r="O334" s="4"/>
      <c r="P334" s="34" t="str">
        <f>_xlfn.IFNA(VLOOKUP(L334,[2]汇总!A:C,3,0),"")</f>
        <v/>
      </c>
      <c r="Q334" s="34"/>
      <c r="R334" s="34"/>
      <c r="S334" s="4">
        <v>2</v>
      </c>
      <c r="T334" s="4">
        <v>851</v>
      </c>
      <c r="U334" s="4"/>
      <c r="V334" s="4">
        <v>2</v>
      </c>
      <c r="W334">
        <v>1002</v>
      </c>
    </row>
    <row r="335" spans="1:25" hidden="1">
      <c r="A335" s="41"/>
      <c r="B335" s="4">
        <v>54037</v>
      </c>
      <c r="C335" s="4" t="s">
        <v>1339</v>
      </c>
      <c r="D335" s="4">
        <v>4</v>
      </c>
      <c r="E335" s="4">
        <v>1</v>
      </c>
      <c r="F335" s="4">
        <v>1</v>
      </c>
      <c r="G335" s="4" t="s">
        <v>1321</v>
      </c>
      <c r="H335" s="4" t="s">
        <v>1322</v>
      </c>
      <c r="I335" s="4">
        <v>9</v>
      </c>
      <c r="J335" s="4">
        <v>3</v>
      </c>
      <c r="K335" s="4">
        <v>3</v>
      </c>
      <c r="L335" s="4"/>
      <c r="M335" s="4">
        <v>0</v>
      </c>
      <c r="N335" s="4">
        <v>1</v>
      </c>
      <c r="O335" s="4"/>
      <c r="P335" s="34" t="str">
        <f>_xlfn.IFNA(VLOOKUP(L335,[2]汇总!A:C,3,0),"")</f>
        <v/>
      </c>
      <c r="Q335" s="34"/>
      <c r="R335" s="34"/>
      <c r="S335" s="4">
        <v>2</v>
      </c>
      <c r="T335" s="4">
        <v>893</v>
      </c>
      <c r="U335" s="4"/>
      <c r="V335" s="4">
        <v>2</v>
      </c>
      <c r="W335">
        <v>1051</v>
      </c>
    </row>
    <row r="336" spans="1:25" hidden="1">
      <c r="A336" s="41"/>
      <c r="B336" s="4">
        <v>54038</v>
      </c>
      <c r="C336" s="4" t="s">
        <v>1340</v>
      </c>
      <c r="D336" s="4">
        <v>4</v>
      </c>
      <c r="E336" s="4">
        <v>1</v>
      </c>
      <c r="F336" s="4">
        <v>1</v>
      </c>
      <c r="G336" s="4" t="s">
        <v>1324</v>
      </c>
      <c r="H336" s="4" t="s">
        <v>1325</v>
      </c>
      <c r="I336" s="4">
        <v>9</v>
      </c>
      <c r="J336" s="4">
        <v>3</v>
      </c>
      <c r="K336" s="4">
        <v>3</v>
      </c>
      <c r="L336" s="4"/>
      <c r="M336" s="4">
        <v>0</v>
      </c>
      <c r="N336" s="4">
        <v>1</v>
      </c>
      <c r="O336" s="4"/>
      <c r="P336" s="34" t="str">
        <f>_xlfn.IFNA(VLOOKUP(L336,[2]汇总!A:C,3,0),"")</f>
        <v/>
      </c>
      <c r="Q336" s="34"/>
      <c r="R336" s="34"/>
      <c r="S336" s="4">
        <v>2</v>
      </c>
      <c r="T336" s="4">
        <v>935</v>
      </c>
      <c r="U336" s="4"/>
      <c r="V336" s="4">
        <v>2</v>
      </c>
      <c r="W336">
        <v>1101</v>
      </c>
    </row>
    <row r="337" spans="1:25" hidden="1">
      <c r="A337" s="34"/>
      <c r="B337" s="4">
        <v>54039</v>
      </c>
      <c r="C337" s="4" t="s">
        <v>660</v>
      </c>
      <c r="D337" s="4">
        <v>4</v>
      </c>
      <c r="E337" s="4">
        <v>1</v>
      </c>
      <c r="F337" s="4">
        <v>1</v>
      </c>
      <c r="G337" s="4" t="s">
        <v>643</v>
      </c>
      <c r="H337" s="4" t="s">
        <v>644</v>
      </c>
      <c r="I337" s="4">
        <v>9</v>
      </c>
      <c r="J337" s="4">
        <v>2</v>
      </c>
      <c r="K337" s="4">
        <v>3</v>
      </c>
      <c r="L337" s="4">
        <v>413004</v>
      </c>
      <c r="M337" s="4">
        <v>0</v>
      </c>
      <c r="N337" s="4">
        <v>1</v>
      </c>
      <c r="O337" s="4">
        <v>888</v>
      </c>
      <c r="P337" s="34" t="str">
        <f>_xlfn.IFNA(VLOOKUP(L337,[2]汇总!A:C,3,0),"")</f>
        <v>战斗中，增加5%效果命中。</v>
      </c>
      <c r="Q337" s="34"/>
      <c r="R337" s="34"/>
      <c r="S337" s="4">
        <v>2</v>
      </c>
      <c r="T337" s="4">
        <v>957</v>
      </c>
      <c r="U337" s="4"/>
      <c r="V337" s="4">
        <v>2</v>
      </c>
      <c r="W337">
        <v>1126</v>
      </c>
    </row>
    <row r="338" spans="1:25" hidden="1">
      <c r="A338" s="34"/>
      <c r="B338" s="4">
        <v>54040</v>
      </c>
      <c r="C338" s="4" t="s">
        <v>661</v>
      </c>
      <c r="D338" s="4">
        <v>4</v>
      </c>
      <c r="E338" s="4">
        <v>1</v>
      </c>
      <c r="F338" s="4">
        <v>1</v>
      </c>
      <c r="G338" s="4" t="s">
        <v>646</v>
      </c>
      <c r="H338" s="4" t="s">
        <v>647</v>
      </c>
      <c r="I338" s="4">
        <v>9</v>
      </c>
      <c r="J338" s="4">
        <v>2</v>
      </c>
      <c r="K338" s="4">
        <v>3</v>
      </c>
      <c r="L338" s="4">
        <v>413005</v>
      </c>
      <c r="M338" s="4">
        <v>0</v>
      </c>
      <c r="N338" s="4">
        <v>1</v>
      </c>
      <c r="O338" s="4">
        <v>888</v>
      </c>
      <c r="P338" s="34" t="str">
        <f>_xlfn.IFNA(VLOOKUP(L338,[2]汇总!A:C,3,0),"")</f>
        <v>战斗中，增加10%受到的治疗效果。</v>
      </c>
      <c r="Q338" s="34"/>
      <c r="R338" s="34"/>
      <c r="S338" s="4">
        <v>2</v>
      </c>
      <c r="T338" s="4">
        <v>998</v>
      </c>
      <c r="U338" s="4"/>
      <c r="V338" s="4">
        <v>2</v>
      </c>
      <c r="W338">
        <v>1175</v>
      </c>
    </row>
    <row r="339" spans="1:25" hidden="1">
      <c r="A339" s="34"/>
      <c r="B339" s="4">
        <v>54043</v>
      </c>
      <c r="C339" s="4" t="s">
        <v>664</v>
      </c>
      <c r="D339" s="4">
        <v>4</v>
      </c>
      <c r="E339" s="4">
        <v>4</v>
      </c>
      <c r="F339" s="4">
        <v>1</v>
      </c>
      <c r="G339" s="4" t="s">
        <v>638</v>
      </c>
      <c r="H339" s="4" t="s">
        <v>639</v>
      </c>
      <c r="I339" s="4">
        <v>9</v>
      </c>
      <c r="J339" s="4">
        <v>2</v>
      </c>
      <c r="K339" s="4">
        <v>3</v>
      </c>
      <c r="L339" s="4"/>
      <c r="M339" s="4">
        <v>0</v>
      </c>
      <c r="N339" s="4">
        <v>1</v>
      </c>
      <c r="O339" s="4"/>
      <c r="P339" s="34" t="str">
        <f>_xlfn.IFNA(VLOOKUP(L339,[2]汇总!A:C,3,0),"")</f>
        <v/>
      </c>
      <c r="Q339" s="34"/>
      <c r="R339" s="34"/>
      <c r="S339" s="4">
        <v>2</v>
      </c>
      <c r="T339" s="4">
        <v>780</v>
      </c>
      <c r="U339" s="4"/>
      <c r="V339" s="4">
        <v>2</v>
      </c>
      <c r="W339">
        <v>1084</v>
      </c>
      <c r="X339">
        <f>W339-T339</f>
        <v>304</v>
      </c>
      <c r="Y339">
        <f>X339/T339</f>
        <v>0.38974358974358975</v>
      </c>
    </row>
    <row r="340" spans="1:25" hidden="1">
      <c r="A340" s="34"/>
      <c r="B340" s="4">
        <v>54044</v>
      </c>
      <c r="C340" s="4" t="s">
        <v>665</v>
      </c>
      <c r="D340" s="4">
        <v>4</v>
      </c>
      <c r="E340" s="4">
        <v>4</v>
      </c>
      <c r="F340" s="4">
        <v>1</v>
      </c>
      <c r="G340" s="4" t="s">
        <v>641</v>
      </c>
      <c r="H340" s="4" t="s">
        <v>638</v>
      </c>
      <c r="I340" s="4">
        <v>9</v>
      </c>
      <c r="J340" s="4">
        <v>2</v>
      </c>
      <c r="K340" s="4">
        <v>3</v>
      </c>
      <c r="L340" s="4"/>
      <c r="M340" s="4">
        <v>0</v>
      </c>
      <c r="N340" s="4">
        <v>1</v>
      </c>
      <c r="O340" s="4"/>
      <c r="P340" s="34" t="str">
        <f>_xlfn.IFNA(VLOOKUP(L340,[2]汇总!A:C,3,0),"")</f>
        <v/>
      </c>
      <c r="Q340" s="34"/>
      <c r="R340" s="34"/>
      <c r="S340" s="4">
        <v>2</v>
      </c>
      <c r="T340" s="4">
        <v>663</v>
      </c>
      <c r="U340" s="4"/>
      <c r="V340" s="4">
        <v>2</v>
      </c>
      <c r="W340">
        <v>780</v>
      </c>
      <c r="X340">
        <f>W340-T340</f>
        <v>117</v>
      </c>
      <c r="Y340">
        <f>X340/T340</f>
        <v>0.17647058823529413</v>
      </c>
    </row>
    <row r="341" spans="1:25" hidden="1">
      <c r="A341" s="34"/>
      <c r="B341" s="4">
        <v>54045</v>
      </c>
      <c r="C341" s="4" t="s">
        <v>1341</v>
      </c>
      <c r="D341" s="4">
        <v>4</v>
      </c>
      <c r="E341" s="4">
        <v>4</v>
      </c>
      <c r="F341" s="4">
        <v>1</v>
      </c>
      <c r="G341" s="4" t="s">
        <v>1303</v>
      </c>
      <c r="H341" s="4" t="s">
        <v>1304</v>
      </c>
      <c r="I341" s="4">
        <v>9</v>
      </c>
      <c r="J341" s="4">
        <v>2</v>
      </c>
      <c r="K341" s="4">
        <v>2</v>
      </c>
      <c r="L341" s="4"/>
      <c r="M341" s="4">
        <v>30</v>
      </c>
      <c r="N341" s="4">
        <v>0</v>
      </c>
      <c r="O341" s="4"/>
      <c r="P341" s="34" t="str">
        <f>_xlfn.IFNA(VLOOKUP(L341,[2]汇总!A:C,3,0),"")</f>
        <v/>
      </c>
      <c r="Q341" s="34"/>
      <c r="R341" s="34"/>
      <c r="S341" s="4">
        <v>2</v>
      </c>
      <c r="T341" s="4">
        <v>704</v>
      </c>
      <c r="U341" s="4"/>
      <c r="V341" s="4">
        <v>2</v>
      </c>
      <c r="W341">
        <v>829</v>
      </c>
    </row>
    <row r="342" spans="1:25" hidden="1">
      <c r="A342" s="34"/>
      <c r="B342" s="4">
        <v>54046</v>
      </c>
      <c r="C342" s="4" t="s">
        <v>1342</v>
      </c>
      <c r="D342" s="4">
        <v>4</v>
      </c>
      <c r="E342" s="4">
        <v>4</v>
      </c>
      <c r="F342" s="4">
        <v>1</v>
      </c>
      <c r="G342" s="4" t="s">
        <v>1306</v>
      </c>
      <c r="H342" s="4" t="s">
        <v>1307</v>
      </c>
      <c r="I342" s="4">
        <v>9</v>
      </c>
      <c r="J342" s="4">
        <v>2</v>
      </c>
      <c r="K342" s="4">
        <v>3</v>
      </c>
      <c r="L342" s="4"/>
      <c r="M342" s="4">
        <v>40</v>
      </c>
      <c r="N342" s="4">
        <v>0</v>
      </c>
      <c r="O342" s="4"/>
      <c r="P342" s="34" t="str">
        <f>_xlfn.IFNA(VLOOKUP(L342,[2]汇总!A:C,3,0),"")</f>
        <v/>
      </c>
      <c r="Q342" s="34"/>
      <c r="R342" s="34"/>
      <c r="S342" s="4">
        <v>2</v>
      </c>
      <c r="T342" s="4">
        <v>747</v>
      </c>
      <c r="U342" s="4"/>
      <c r="V342" s="4">
        <v>2</v>
      </c>
      <c r="W342">
        <v>879</v>
      </c>
    </row>
    <row r="343" spans="1:25" hidden="1">
      <c r="A343" s="34"/>
      <c r="B343" s="4">
        <v>54047</v>
      </c>
      <c r="C343" s="4" t="s">
        <v>1343</v>
      </c>
      <c r="D343" s="4">
        <v>4</v>
      </c>
      <c r="E343" s="4">
        <v>4</v>
      </c>
      <c r="F343" s="4">
        <v>1</v>
      </c>
      <c r="G343" s="4" t="s">
        <v>1309</v>
      </c>
      <c r="H343" s="4" t="s">
        <v>1310</v>
      </c>
      <c r="I343" s="4">
        <v>9</v>
      </c>
      <c r="J343" s="4">
        <v>2</v>
      </c>
      <c r="K343" s="4">
        <v>3</v>
      </c>
      <c r="L343" s="4"/>
      <c r="M343" s="4">
        <v>50</v>
      </c>
      <c r="N343" s="4">
        <v>0</v>
      </c>
      <c r="O343" s="4"/>
      <c r="P343" s="34" t="str">
        <f>_xlfn.IFNA(VLOOKUP(L343,[2]汇总!A:C,3,0),"")</f>
        <v/>
      </c>
      <c r="Q343" s="34"/>
      <c r="R343" s="34"/>
      <c r="S343" s="4">
        <v>2</v>
      </c>
      <c r="T343" s="4">
        <v>763</v>
      </c>
      <c r="U343" s="4"/>
      <c r="V343" s="4">
        <v>2</v>
      </c>
      <c r="W343">
        <v>898</v>
      </c>
    </row>
    <row r="344" spans="1:25" hidden="1">
      <c r="A344" s="34"/>
      <c r="B344" s="4">
        <v>54048</v>
      </c>
      <c r="C344" s="4" t="s">
        <v>1344</v>
      </c>
      <c r="D344" s="4">
        <v>4</v>
      </c>
      <c r="E344" s="4">
        <v>4</v>
      </c>
      <c r="F344" s="4">
        <v>1</v>
      </c>
      <c r="G344" s="4" t="s">
        <v>1312</v>
      </c>
      <c r="H344" s="4" t="s">
        <v>1313</v>
      </c>
      <c r="I344" s="4">
        <v>9</v>
      </c>
      <c r="J344" s="4">
        <v>2</v>
      </c>
      <c r="K344" s="4">
        <v>3</v>
      </c>
      <c r="L344" s="4"/>
      <c r="M344" s="4">
        <v>0</v>
      </c>
      <c r="N344" s="4">
        <v>1</v>
      </c>
      <c r="O344" s="4"/>
      <c r="P344" s="34" t="str">
        <f>_xlfn.IFNA(VLOOKUP(L344,[2]汇总!A:C,3,0),"")</f>
        <v/>
      </c>
      <c r="Q344" s="34"/>
      <c r="R344" s="34"/>
      <c r="S344" s="4">
        <v>2</v>
      </c>
      <c r="T344" s="4">
        <v>797</v>
      </c>
      <c r="U344" s="4"/>
      <c r="V344" s="4">
        <v>2</v>
      </c>
      <c r="W344">
        <v>938</v>
      </c>
      <c r="X344">
        <f>W344-T344</f>
        <v>141</v>
      </c>
      <c r="Y344">
        <f>X344/T344</f>
        <v>0.17691342534504392</v>
      </c>
    </row>
    <row r="345" spans="1:25" hidden="1">
      <c r="A345" s="34"/>
      <c r="B345" s="4">
        <v>54049</v>
      </c>
      <c r="C345" s="4" t="s">
        <v>1345</v>
      </c>
      <c r="D345" s="4">
        <v>4</v>
      </c>
      <c r="E345" s="4">
        <v>4</v>
      </c>
      <c r="F345" s="4">
        <v>1</v>
      </c>
      <c r="G345" s="4" t="s">
        <v>1315</v>
      </c>
      <c r="H345" s="4" t="s">
        <v>1316</v>
      </c>
      <c r="I345" s="4">
        <v>9</v>
      </c>
      <c r="J345" s="4">
        <v>2</v>
      </c>
      <c r="K345" s="4">
        <v>3</v>
      </c>
      <c r="L345" s="4"/>
      <c r="M345" s="4">
        <v>0</v>
      </c>
      <c r="N345" s="4">
        <v>1</v>
      </c>
      <c r="O345" s="4"/>
      <c r="P345" s="34" t="str">
        <f>_xlfn.IFNA(VLOOKUP(L345,[2]汇总!A:C,3,0),"")</f>
        <v/>
      </c>
      <c r="Q345" s="34"/>
      <c r="R345" s="34"/>
      <c r="S345" s="4">
        <v>2</v>
      </c>
      <c r="T345" s="4">
        <v>831</v>
      </c>
      <c r="U345" s="4"/>
      <c r="V345" s="4">
        <v>2</v>
      </c>
      <c r="W345">
        <v>978</v>
      </c>
      <c r="X345">
        <f>W345-T345</f>
        <v>147</v>
      </c>
      <c r="Y345">
        <f>X345/T345</f>
        <v>0.17689530685920576</v>
      </c>
    </row>
    <row r="346" spans="1:25" hidden="1">
      <c r="A346" s="41"/>
      <c r="B346" s="4">
        <v>54050</v>
      </c>
      <c r="C346" s="4" t="s">
        <v>1346</v>
      </c>
      <c r="D346" s="4">
        <v>4</v>
      </c>
      <c r="E346" s="4">
        <v>4</v>
      </c>
      <c r="F346" s="4">
        <v>1</v>
      </c>
      <c r="G346" s="4" t="s">
        <v>1318</v>
      </c>
      <c r="H346" s="4" t="s">
        <v>1319</v>
      </c>
      <c r="I346" s="4">
        <v>9</v>
      </c>
      <c r="J346" s="4">
        <v>3</v>
      </c>
      <c r="K346" s="4">
        <v>3</v>
      </c>
      <c r="L346" s="4"/>
      <c r="M346" s="4">
        <v>0</v>
      </c>
      <c r="N346" s="4">
        <v>1</v>
      </c>
      <c r="O346" s="4"/>
      <c r="P346" s="34" t="str">
        <f>_xlfn.IFNA(VLOOKUP(L346,[2]汇总!A:C,3,0),"")</f>
        <v/>
      </c>
      <c r="Q346" s="34"/>
      <c r="R346" s="34"/>
      <c r="S346" s="4">
        <v>2</v>
      </c>
      <c r="T346" s="4">
        <v>851</v>
      </c>
      <c r="U346" s="4"/>
      <c r="V346" s="4">
        <v>2</v>
      </c>
      <c r="W346">
        <v>1002</v>
      </c>
    </row>
    <row r="347" spans="1:25" hidden="1">
      <c r="A347" s="41"/>
      <c r="B347" s="4">
        <v>54051</v>
      </c>
      <c r="C347" s="4" t="s">
        <v>1347</v>
      </c>
      <c r="D347" s="4">
        <v>4</v>
      </c>
      <c r="E347" s="4">
        <v>4</v>
      </c>
      <c r="F347" s="4">
        <v>1</v>
      </c>
      <c r="G347" s="4" t="s">
        <v>1321</v>
      </c>
      <c r="H347" s="4" t="s">
        <v>1322</v>
      </c>
      <c r="I347" s="4">
        <v>9</v>
      </c>
      <c r="J347" s="4">
        <v>3</v>
      </c>
      <c r="K347" s="4">
        <v>3</v>
      </c>
      <c r="L347" s="4"/>
      <c r="M347" s="4">
        <v>0</v>
      </c>
      <c r="N347" s="4">
        <v>1</v>
      </c>
      <c r="O347" s="4"/>
      <c r="P347" s="34" t="str">
        <f>_xlfn.IFNA(VLOOKUP(L347,[2]汇总!A:C,3,0),"")</f>
        <v/>
      </c>
      <c r="Q347" s="34"/>
      <c r="R347" s="34"/>
      <c r="S347" s="4">
        <v>2</v>
      </c>
      <c r="T347" s="4">
        <v>893</v>
      </c>
      <c r="U347" s="4"/>
      <c r="V347" s="4">
        <v>2</v>
      </c>
      <c r="W347">
        <v>1051</v>
      </c>
    </row>
    <row r="348" spans="1:25" hidden="1">
      <c r="A348" s="41"/>
      <c r="B348" s="4">
        <v>54052</v>
      </c>
      <c r="C348" s="4" t="s">
        <v>1348</v>
      </c>
      <c r="D348" s="4">
        <v>4</v>
      </c>
      <c r="E348" s="4">
        <v>4</v>
      </c>
      <c r="F348" s="4">
        <v>1</v>
      </c>
      <c r="G348" s="4" t="s">
        <v>1324</v>
      </c>
      <c r="H348" s="4" t="s">
        <v>1325</v>
      </c>
      <c r="I348" s="4">
        <v>9</v>
      </c>
      <c r="J348" s="4">
        <v>3</v>
      </c>
      <c r="K348" s="4">
        <v>3</v>
      </c>
      <c r="L348" s="4"/>
      <c r="M348" s="4">
        <v>0</v>
      </c>
      <c r="N348" s="4">
        <v>1</v>
      </c>
      <c r="O348" s="4"/>
      <c r="P348" s="34" t="str">
        <f>_xlfn.IFNA(VLOOKUP(L348,[2]汇总!A:C,3,0),"")</f>
        <v/>
      </c>
      <c r="Q348" s="34"/>
      <c r="R348" s="34"/>
      <c r="S348" s="4">
        <v>2</v>
      </c>
      <c r="T348" s="4">
        <v>935</v>
      </c>
      <c r="U348" s="4"/>
      <c r="V348" s="4">
        <v>2</v>
      </c>
      <c r="W348">
        <v>1101</v>
      </c>
    </row>
    <row r="349" spans="1:25" hidden="1">
      <c r="A349" s="34"/>
      <c r="B349" s="4">
        <v>54053</v>
      </c>
      <c r="C349" s="4" t="s">
        <v>666</v>
      </c>
      <c r="D349" s="4">
        <v>4</v>
      </c>
      <c r="E349" s="4">
        <v>4</v>
      </c>
      <c r="F349" s="4">
        <v>1</v>
      </c>
      <c r="G349" s="4" t="s">
        <v>643</v>
      </c>
      <c r="H349" s="4" t="s">
        <v>644</v>
      </c>
      <c r="I349" s="4">
        <v>9</v>
      </c>
      <c r="J349" s="4">
        <v>2</v>
      </c>
      <c r="K349" s="4">
        <v>3</v>
      </c>
      <c r="L349" s="4">
        <v>414004</v>
      </c>
      <c r="M349" s="4">
        <v>0</v>
      </c>
      <c r="N349" s="4">
        <v>1</v>
      </c>
      <c r="O349" s="4">
        <v>888</v>
      </c>
      <c r="P349" s="34" t="str">
        <f>_xlfn.IFNA(VLOOKUP(L349,[2]汇总!A:C,3,0),"")</f>
        <v>战斗中，增加5%效果命中。</v>
      </c>
      <c r="Q349" s="34"/>
      <c r="R349" s="34"/>
      <c r="S349" s="4">
        <v>2</v>
      </c>
      <c r="T349" s="4">
        <v>957</v>
      </c>
      <c r="U349" s="4"/>
      <c r="V349" s="4">
        <v>2</v>
      </c>
      <c r="W349">
        <v>1126</v>
      </c>
    </row>
    <row r="350" spans="1:25" hidden="1">
      <c r="A350" s="34"/>
      <c r="B350" s="4">
        <v>54054</v>
      </c>
      <c r="C350" s="4" t="s">
        <v>667</v>
      </c>
      <c r="D350" s="4">
        <v>4</v>
      </c>
      <c r="E350" s="4">
        <v>4</v>
      </c>
      <c r="F350" s="4">
        <v>1</v>
      </c>
      <c r="G350" s="4" t="s">
        <v>646</v>
      </c>
      <c r="H350" s="4" t="s">
        <v>647</v>
      </c>
      <c r="I350" s="4">
        <v>9</v>
      </c>
      <c r="J350" s="4">
        <v>2</v>
      </c>
      <c r="K350" s="4">
        <v>3</v>
      </c>
      <c r="L350" s="4">
        <v>414005</v>
      </c>
      <c r="M350" s="4">
        <v>0</v>
      </c>
      <c r="N350" s="4">
        <v>1</v>
      </c>
      <c r="O350" s="4">
        <v>888</v>
      </c>
      <c r="P350" s="34" t="str">
        <f>_xlfn.IFNA(VLOOKUP(L350,[2]汇总!A:C,3,0),"")</f>
        <v>战斗中，增加634点速度。</v>
      </c>
      <c r="Q350" s="34"/>
      <c r="R350" s="34"/>
      <c r="S350" s="4">
        <v>2</v>
      </c>
      <c r="T350" s="4">
        <v>998</v>
      </c>
      <c r="U350" s="4"/>
      <c r="V350" s="4">
        <v>2</v>
      </c>
      <c r="W350">
        <v>1175</v>
      </c>
    </row>
    <row r="351" spans="1:25" hidden="1">
      <c r="A351" s="34"/>
      <c r="B351" s="4">
        <v>54057</v>
      </c>
      <c r="C351" s="4" t="s">
        <v>670</v>
      </c>
      <c r="D351" s="4">
        <v>4</v>
      </c>
      <c r="E351" s="4">
        <v>5</v>
      </c>
      <c r="F351" s="4">
        <v>1</v>
      </c>
      <c r="G351" s="4" t="s">
        <v>638</v>
      </c>
      <c r="H351" s="4" t="s">
        <v>639</v>
      </c>
      <c r="I351" s="4">
        <v>9</v>
      </c>
      <c r="J351" s="4">
        <v>2</v>
      </c>
      <c r="K351" s="4">
        <v>3</v>
      </c>
      <c r="L351" s="4"/>
      <c r="M351" s="4">
        <v>0</v>
      </c>
      <c r="N351" s="4">
        <v>1</v>
      </c>
      <c r="O351" s="4"/>
      <c r="P351" s="34" t="str">
        <f>_xlfn.IFNA(VLOOKUP(L351,[2]汇总!A:C,3,0),"")</f>
        <v/>
      </c>
      <c r="Q351" s="34"/>
      <c r="R351" s="34"/>
      <c r="S351" s="4">
        <v>2</v>
      </c>
      <c r="T351" s="4">
        <v>780</v>
      </c>
      <c r="U351" s="4"/>
      <c r="V351" s="4">
        <v>2</v>
      </c>
      <c r="W351">
        <v>1084</v>
      </c>
      <c r="X351">
        <f>W351-T351</f>
        <v>304</v>
      </c>
      <c r="Y351">
        <f>X351/T351</f>
        <v>0.38974358974358975</v>
      </c>
    </row>
    <row r="352" spans="1:25" hidden="1">
      <c r="A352" s="34"/>
      <c r="B352" s="4">
        <v>54058</v>
      </c>
      <c r="C352" s="4" t="s">
        <v>671</v>
      </c>
      <c r="D352" s="4">
        <v>4</v>
      </c>
      <c r="E352" s="4">
        <v>5</v>
      </c>
      <c r="F352" s="4">
        <v>1</v>
      </c>
      <c r="G352" s="4" t="s">
        <v>641</v>
      </c>
      <c r="H352" s="4" t="s">
        <v>638</v>
      </c>
      <c r="I352" s="4">
        <v>9</v>
      </c>
      <c r="J352" s="4">
        <v>2</v>
      </c>
      <c r="K352" s="4">
        <v>3</v>
      </c>
      <c r="L352" s="4"/>
      <c r="M352" s="4">
        <v>0</v>
      </c>
      <c r="N352" s="4">
        <v>1</v>
      </c>
      <c r="O352" s="4"/>
      <c r="P352" s="34" t="str">
        <f>_xlfn.IFNA(VLOOKUP(L352,[2]汇总!A:C,3,0),"")</f>
        <v/>
      </c>
      <c r="Q352" s="34"/>
      <c r="R352" s="34"/>
      <c r="S352" s="4">
        <v>2</v>
      </c>
      <c r="T352" s="4">
        <v>663</v>
      </c>
      <c r="U352" s="4"/>
      <c r="V352" s="4">
        <v>2</v>
      </c>
      <c r="W352">
        <v>780</v>
      </c>
      <c r="X352">
        <f>W352-T352</f>
        <v>117</v>
      </c>
      <c r="Y352">
        <f>X352/T352</f>
        <v>0.17647058823529413</v>
      </c>
    </row>
    <row r="353" spans="1:25" hidden="1">
      <c r="A353" s="34"/>
      <c r="B353" s="4">
        <v>54059</v>
      </c>
      <c r="C353" s="4" t="s">
        <v>1349</v>
      </c>
      <c r="D353" s="4">
        <v>4</v>
      </c>
      <c r="E353" s="4">
        <v>5</v>
      </c>
      <c r="F353" s="4">
        <v>1</v>
      </c>
      <c r="G353" s="4" t="s">
        <v>1303</v>
      </c>
      <c r="H353" s="4" t="s">
        <v>1304</v>
      </c>
      <c r="I353" s="4">
        <v>9</v>
      </c>
      <c r="J353" s="4">
        <v>2</v>
      </c>
      <c r="K353" s="4">
        <v>3</v>
      </c>
      <c r="L353" s="4"/>
      <c r="M353" s="4">
        <v>30</v>
      </c>
      <c r="N353" s="4">
        <v>0</v>
      </c>
      <c r="O353" s="4"/>
      <c r="P353" s="34" t="str">
        <f>_xlfn.IFNA(VLOOKUP(L353,[2]汇总!A:C,3,0),"")</f>
        <v/>
      </c>
      <c r="Q353" s="34"/>
      <c r="R353" s="34"/>
      <c r="S353" s="4">
        <v>2</v>
      </c>
      <c r="T353" s="4">
        <v>704</v>
      </c>
      <c r="U353" s="4"/>
      <c r="V353" s="4">
        <v>2</v>
      </c>
      <c r="W353">
        <v>829</v>
      </c>
    </row>
    <row r="354" spans="1:25" hidden="1">
      <c r="A354" s="34"/>
      <c r="B354" s="4">
        <v>54060</v>
      </c>
      <c r="C354" s="4" t="s">
        <v>1350</v>
      </c>
      <c r="D354" s="4">
        <v>4</v>
      </c>
      <c r="E354" s="4">
        <v>5</v>
      </c>
      <c r="F354" s="4">
        <v>1</v>
      </c>
      <c r="G354" s="4" t="s">
        <v>1306</v>
      </c>
      <c r="H354" s="4" t="s">
        <v>1307</v>
      </c>
      <c r="I354" s="4">
        <v>9</v>
      </c>
      <c r="J354" s="4">
        <v>2</v>
      </c>
      <c r="K354" s="4">
        <v>3</v>
      </c>
      <c r="L354" s="4"/>
      <c r="M354" s="4">
        <v>40</v>
      </c>
      <c r="N354" s="4">
        <v>0</v>
      </c>
      <c r="O354" s="4"/>
      <c r="P354" s="34" t="str">
        <f>_xlfn.IFNA(VLOOKUP(L354,[2]汇总!A:C,3,0),"")</f>
        <v/>
      </c>
      <c r="Q354" s="34"/>
      <c r="R354" s="34"/>
      <c r="S354" s="4">
        <v>2</v>
      </c>
      <c r="T354" s="4">
        <v>747</v>
      </c>
      <c r="U354" s="4"/>
      <c r="V354" s="4">
        <v>2</v>
      </c>
      <c r="W354">
        <v>879</v>
      </c>
    </row>
    <row r="355" spans="1:25" hidden="1">
      <c r="A355" s="34"/>
      <c r="B355" s="4">
        <v>54061</v>
      </c>
      <c r="C355" s="4" t="s">
        <v>1351</v>
      </c>
      <c r="D355" s="4">
        <v>4</v>
      </c>
      <c r="E355" s="4">
        <v>5</v>
      </c>
      <c r="F355" s="4">
        <v>1</v>
      </c>
      <c r="G355" s="4" t="s">
        <v>1309</v>
      </c>
      <c r="H355" s="4" t="s">
        <v>1310</v>
      </c>
      <c r="I355" s="4">
        <v>9</v>
      </c>
      <c r="J355" s="4">
        <v>2</v>
      </c>
      <c r="K355" s="4">
        <v>3</v>
      </c>
      <c r="L355" s="4"/>
      <c r="M355" s="4">
        <v>50</v>
      </c>
      <c r="N355" s="4">
        <v>0</v>
      </c>
      <c r="O355" s="4"/>
      <c r="P355" s="34" t="str">
        <f>_xlfn.IFNA(VLOOKUP(L355,[2]汇总!A:C,3,0),"")</f>
        <v/>
      </c>
      <c r="Q355" s="34"/>
      <c r="R355" s="34"/>
      <c r="S355" s="4">
        <v>2</v>
      </c>
      <c r="T355" s="4">
        <v>763</v>
      </c>
      <c r="U355" s="4"/>
      <c r="V355" s="4">
        <v>2</v>
      </c>
      <c r="W355">
        <v>898</v>
      </c>
    </row>
    <row r="356" spans="1:25" hidden="1">
      <c r="A356" s="34"/>
      <c r="B356" s="4">
        <v>54062</v>
      </c>
      <c r="C356" s="4" t="s">
        <v>1352</v>
      </c>
      <c r="D356" s="4">
        <v>4</v>
      </c>
      <c r="E356" s="4">
        <v>5</v>
      </c>
      <c r="F356" s="4">
        <v>1</v>
      </c>
      <c r="G356" s="4" t="s">
        <v>1312</v>
      </c>
      <c r="H356" s="4" t="s">
        <v>1313</v>
      </c>
      <c r="I356" s="4">
        <v>9</v>
      </c>
      <c r="J356" s="4">
        <v>2</v>
      </c>
      <c r="K356" s="4">
        <v>3</v>
      </c>
      <c r="L356" s="4"/>
      <c r="M356" s="4">
        <v>0</v>
      </c>
      <c r="N356" s="4">
        <v>1</v>
      </c>
      <c r="O356" s="4"/>
      <c r="P356" s="34" t="str">
        <f>_xlfn.IFNA(VLOOKUP(L356,[2]汇总!A:C,3,0),"")</f>
        <v/>
      </c>
      <c r="Q356" s="34"/>
      <c r="R356" s="34"/>
      <c r="S356" s="4">
        <v>2</v>
      </c>
      <c r="T356" s="4">
        <v>797</v>
      </c>
      <c r="U356" s="4"/>
      <c r="V356" s="4">
        <v>2</v>
      </c>
      <c r="W356">
        <v>938</v>
      </c>
      <c r="X356">
        <f>W356-T356</f>
        <v>141</v>
      </c>
      <c r="Y356">
        <f>X356/T356</f>
        <v>0.17691342534504392</v>
      </c>
    </row>
    <row r="357" spans="1:25" hidden="1">
      <c r="A357" s="34"/>
      <c r="B357" s="4">
        <v>54063</v>
      </c>
      <c r="C357" s="4" t="s">
        <v>1353</v>
      </c>
      <c r="D357" s="4">
        <v>4</v>
      </c>
      <c r="E357" s="4">
        <v>5</v>
      </c>
      <c r="F357" s="4">
        <v>1</v>
      </c>
      <c r="G357" s="4" t="s">
        <v>1315</v>
      </c>
      <c r="H357" s="4" t="s">
        <v>1316</v>
      </c>
      <c r="I357" s="4">
        <v>9</v>
      </c>
      <c r="J357" s="4">
        <v>2</v>
      </c>
      <c r="K357" s="4">
        <v>3</v>
      </c>
      <c r="L357" s="4"/>
      <c r="M357" s="4">
        <v>0</v>
      </c>
      <c r="N357" s="4">
        <v>1</v>
      </c>
      <c r="O357" s="4"/>
      <c r="P357" s="34" t="str">
        <f>_xlfn.IFNA(VLOOKUP(L357,[2]汇总!A:C,3,0),"")</f>
        <v/>
      </c>
      <c r="Q357" s="34"/>
      <c r="R357" s="34"/>
      <c r="S357" s="4">
        <v>2</v>
      </c>
      <c r="T357" s="4">
        <v>831</v>
      </c>
      <c r="U357" s="4"/>
      <c r="V357" s="4">
        <v>2</v>
      </c>
      <c r="W357">
        <v>978</v>
      </c>
      <c r="X357">
        <f>W357-T357</f>
        <v>147</v>
      </c>
      <c r="Y357">
        <f>X357/T357</f>
        <v>0.17689530685920576</v>
      </c>
    </row>
    <row r="358" spans="1:25" hidden="1">
      <c r="A358" s="41"/>
      <c r="B358" s="4">
        <v>54064</v>
      </c>
      <c r="C358" s="4" t="s">
        <v>1354</v>
      </c>
      <c r="D358" s="4">
        <v>4</v>
      </c>
      <c r="E358" s="4">
        <v>5</v>
      </c>
      <c r="F358" s="4">
        <v>1</v>
      </c>
      <c r="G358" s="4" t="s">
        <v>1318</v>
      </c>
      <c r="H358" s="4" t="s">
        <v>1319</v>
      </c>
      <c r="I358" s="4">
        <v>9</v>
      </c>
      <c r="J358" s="4">
        <v>3</v>
      </c>
      <c r="K358" s="4">
        <v>3</v>
      </c>
      <c r="L358" s="4"/>
      <c r="M358" s="4">
        <v>0</v>
      </c>
      <c r="N358" s="4">
        <v>1</v>
      </c>
      <c r="O358" s="4"/>
      <c r="P358" s="34" t="str">
        <f>_xlfn.IFNA(VLOOKUP(L358,[2]汇总!A:C,3,0),"")</f>
        <v/>
      </c>
      <c r="Q358" s="34"/>
      <c r="R358" s="34"/>
      <c r="S358" s="4">
        <v>2</v>
      </c>
      <c r="T358" s="4">
        <v>851</v>
      </c>
      <c r="U358" s="4"/>
      <c r="V358" s="4">
        <v>2</v>
      </c>
      <c r="W358">
        <v>1002</v>
      </c>
    </row>
    <row r="359" spans="1:25" hidden="1">
      <c r="A359" s="41"/>
      <c r="B359" s="4">
        <v>54065</v>
      </c>
      <c r="C359" s="4" t="s">
        <v>1355</v>
      </c>
      <c r="D359" s="4">
        <v>4</v>
      </c>
      <c r="E359" s="4">
        <v>5</v>
      </c>
      <c r="F359" s="4">
        <v>1</v>
      </c>
      <c r="G359" s="4" t="s">
        <v>1321</v>
      </c>
      <c r="H359" s="4" t="s">
        <v>1322</v>
      </c>
      <c r="I359" s="4">
        <v>9</v>
      </c>
      <c r="J359" s="4">
        <v>3</v>
      </c>
      <c r="K359" s="4">
        <v>3</v>
      </c>
      <c r="L359" s="4"/>
      <c r="M359" s="4">
        <v>0</v>
      </c>
      <c r="N359" s="4">
        <v>1</v>
      </c>
      <c r="O359" s="4"/>
      <c r="P359" s="34" t="str">
        <f>_xlfn.IFNA(VLOOKUP(L359,[2]汇总!A:C,3,0),"")</f>
        <v/>
      </c>
      <c r="Q359" s="34"/>
      <c r="R359" s="34"/>
      <c r="S359" s="4">
        <v>2</v>
      </c>
      <c r="T359" s="4">
        <v>893</v>
      </c>
      <c r="U359" s="4"/>
      <c r="V359" s="4">
        <v>2</v>
      </c>
      <c r="W359">
        <v>1051</v>
      </c>
    </row>
    <row r="360" spans="1:25" hidden="1">
      <c r="A360" s="41"/>
      <c r="B360" s="4">
        <v>54066</v>
      </c>
      <c r="C360" s="4" t="s">
        <v>1356</v>
      </c>
      <c r="D360" s="4">
        <v>4</v>
      </c>
      <c r="E360" s="4">
        <v>5</v>
      </c>
      <c r="F360" s="4">
        <v>1</v>
      </c>
      <c r="G360" s="4" t="s">
        <v>1324</v>
      </c>
      <c r="H360" s="4" t="s">
        <v>1325</v>
      </c>
      <c r="I360" s="4">
        <v>9</v>
      </c>
      <c r="J360" s="4">
        <v>3</v>
      </c>
      <c r="K360" s="4">
        <v>3</v>
      </c>
      <c r="L360" s="4"/>
      <c r="M360" s="4">
        <v>0</v>
      </c>
      <c r="N360" s="4">
        <v>1</v>
      </c>
      <c r="O360" s="4"/>
      <c r="P360" s="34" t="str">
        <f>_xlfn.IFNA(VLOOKUP(L360,[2]汇总!A:C,3,0),"")</f>
        <v/>
      </c>
      <c r="Q360" s="34"/>
      <c r="R360" s="34"/>
      <c r="S360" s="4">
        <v>2</v>
      </c>
      <c r="T360" s="4">
        <v>935</v>
      </c>
      <c r="U360" s="4"/>
      <c r="V360" s="4">
        <v>2</v>
      </c>
      <c r="W360">
        <v>1101</v>
      </c>
    </row>
    <row r="361" spans="1:25" hidden="1">
      <c r="A361" s="34"/>
      <c r="B361" s="4">
        <v>54067</v>
      </c>
      <c r="C361" s="4" t="s">
        <v>672</v>
      </c>
      <c r="D361" s="4">
        <v>4</v>
      </c>
      <c r="E361" s="4">
        <v>5</v>
      </c>
      <c r="F361" s="4">
        <v>1</v>
      </c>
      <c r="G361" s="4" t="s">
        <v>643</v>
      </c>
      <c r="H361" s="4" t="s">
        <v>644</v>
      </c>
      <c r="I361" s="4">
        <v>9</v>
      </c>
      <c r="J361" s="4">
        <v>2</v>
      </c>
      <c r="K361" s="4">
        <v>3</v>
      </c>
      <c r="L361" s="4">
        <v>415004</v>
      </c>
      <c r="M361" s="4">
        <v>0</v>
      </c>
      <c r="N361" s="4">
        <v>1</v>
      </c>
      <c r="O361" s="4">
        <v>888</v>
      </c>
      <c r="P361" s="34" t="str">
        <f>_xlfn.IFNA(VLOOKUP(L361,[2]汇总!A:C,3,0),"")</f>
        <v>战斗中，增加10%攻击力。</v>
      </c>
      <c r="Q361" s="34"/>
      <c r="R361" s="34"/>
      <c r="S361" s="4">
        <v>2</v>
      </c>
      <c r="T361" s="4">
        <v>957</v>
      </c>
      <c r="U361" s="4"/>
      <c r="V361" s="4">
        <v>2</v>
      </c>
      <c r="W361">
        <v>1126</v>
      </c>
    </row>
    <row r="362" spans="1:25" hidden="1">
      <c r="A362" s="34"/>
      <c r="B362" s="4">
        <v>54068</v>
      </c>
      <c r="C362" s="4" t="s">
        <v>673</v>
      </c>
      <c r="D362" s="4">
        <v>4</v>
      </c>
      <c r="E362" s="4">
        <v>5</v>
      </c>
      <c r="F362" s="4">
        <v>1</v>
      </c>
      <c r="G362" s="4" t="s">
        <v>646</v>
      </c>
      <c r="H362" s="4" t="s">
        <v>647</v>
      </c>
      <c r="I362" s="4">
        <v>9</v>
      </c>
      <c r="J362" s="4">
        <v>2</v>
      </c>
      <c r="K362" s="4">
        <v>3</v>
      </c>
      <c r="L362" s="4">
        <v>415005</v>
      </c>
      <c r="M362" s="4">
        <v>0</v>
      </c>
      <c r="N362" s="4">
        <v>1</v>
      </c>
      <c r="O362" s="4">
        <v>888</v>
      </c>
      <c r="P362" s="34" t="str">
        <f>_xlfn.IFNA(VLOOKUP(L362,[2]汇总!A:C,3,0),"")</f>
        <v>战斗中，增加10%治疗量。</v>
      </c>
      <c r="Q362" s="34"/>
      <c r="R362" s="34"/>
      <c r="S362" s="4">
        <v>2</v>
      </c>
      <c r="T362" s="4">
        <v>998</v>
      </c>
      <c r="U362" s="4"/>
      <c r="V362" s="4">
        <v>2</v>
      </c>
      <c r="W362">
        <v>1175</v>
      </c>
    </row>
    <row r="363" spans="1:25" hidden="1">
      <c r="A363" s="34"/>
      <c r="B363" s="4">
        <v>54071</v>
      </c>
      <c r="C363" s="4" t="s">
        <v>676</v>
      </c>
      <c r="D363" s="4">
        <v>4</v>
      </c>
      <c r="E363" s="4">
        <v>0</v>
      </c>
      <c r="F363" s="4">
        <v>2</v>
      </c>
      <c r="G363" s="4" t="s">
        <v>677</v>
      </c>
      <c r="H363" s="4" t="s">
        <v>678</v>
      </c>
      <c r="I363" s="4">
        <v>10</v>
      </c>
      <c r="J363" s="4">
        <v>2</v>
      </c>
      <c r="K363" s="4">
        <v>3</v>
      </c>
      <c r="L363" s="4"/>
      <c r="M363" s="4">
        <v>0</v>
      </c>
      <c r="N363" s="4">
        <v>1</v>
      </c>
      <c r="O363" s="4"/>
      <c r="P363" s="34" t="str">
        <f>_xlfn.IFNA(VLOOKUP(L363,[2]汇总!A:C,3,0),"")</f>
        <v/>
      </c>
      <c r="Q363" s="34"/>
      <c r="R363" s="34"/>
      <c r="S363" s="4">
        <v>4</v>
      </c>
      <c r="T363" s="4">
        <v>718</v>
      </c>
      <c r="U363" s="4"/>
      <c r="V363" s="4">
        <v>4</v>
      </c>
      <c r="W363">
        <v>845</v>
      </c>
      <c r="X363">
        <f t="shared" ref="X363:X369" si="1">W363-T363</f>
        <v>127</v>
      </c>
      <c r="Y363">
        <f t="shared" ref="Y363:Y369" si="2">X363/T363</f>
        <v>0.17688022284122562</v>
      </c>
    </row>
    <row r="364" spans="1:25" hidden="1">
      <c r="A364" s="41"/>
      <c r="B364" s="4">
        <v>54072</v>
      </c>
      <c r="C364" s="4" t="s">
        <v>1357</v>
      </c>
      <c r="D364" s="4">
        <v>4</v>
      </c>
      <c r="E364" s="4">
        <v>0</v>
      </c>
      <c r="F364" s="4">
        <v>2</v>
      </c>
      <c r="G364" s="4" t="s">
        <v>1358</v>
      </c>
      <c r="H364" s="4" t="s">
        <v>1359</v>
      </c>
      <c r="I364" s="4">
        <v>10</v>
      </c>
      <c r="J364" s="4">
        <v>2</v>
      </c>
      <c r="K364" s="4">
        <v>3</v>
      </c>
      <c r="L364" s="4"/>
      <c r="M364" s="4">
        <v>0</v>
      </c>
      <c r="N364" s="4">
        <v>1</v>
      </c>
      <c r="O364" s="4"/>
      <c r="P364" s="34" t="str">
        <f>_xlfn.IFNA(VLOOKUP(L364,[2]汇总!A:C,3,0),"")</f>
        <v/>
      </c>
      <c r="Q364" s="34"/>
      <c r="R364" s="34"/>
      <c r="S364" s="4">
        <v>4</v>
      </c>
      <c r="T364" s="4">
        <v>832</v>
      </c>
      <c r="U364" s="4"/>
      <c r="V364" s="4">
        <v>4</v>
      </c>
      <c r="W364">
        <v>979</v>
      </c>
      <c r="X364">
        <f t="shared" si="1"/>
        <v>147</v>
      </c>
      <c r="Y364">
        <f t="shared" si="2"/>
        <v>0.17668269230769232</v>
      </c>
    </row>
    <row r="365" spans="1:25" hidden="1">
      <c r="A365" s="41"/>
      <c r="B365" s="4">
        <v>54074</v>
      </c>
      <c r="C365" s="4" t="s">
        <v>1360</v>
      </c>
      <c r="D365" s="4">
        <v>4</v>
      </c>
      <c r="E365" s="4">
        <v>0</v>
      </c>
      <c r="F365" s="4">
        <v>2</v>
      </c>
      <c r="G365" s="4" t="s">
        <v>1361</v>
      </c>
      <c r="H365" s="4" t="s">
        <v>1362</v>
      </c>
      <c r="I365" s="4">
        <v>10</v>
      </c>
      <c r="J365" s="4">
        <v>2</v>
      </c>
      <c r="K365" s="4">
        <v>3</v>
      </c>
      <c r="L365" s="4"/>
      <c r="M365" s="4">
        <v>0</v>
      </c>
      <c r="N365" s="4">
        <v>1</v>
      </c>
      <c r="O365" s="4"/>
      <c r="P365" s="34" t="str">
        <f>_xlfn.IFNA(VLOOKUP(L365,[2]汇总!A:C,3,0),"")</f>
        <v/>
      </c>
      <c r="Q365" s="34"/>
      <c r="R365" s="34"/>
      <c r="S365" s="4">
        <v>4</v>
      </c>
      <c r="T365" s="4">
        <v>1059</v>
      </c>
      <c r="U365" s="4"/>
      <c r="V365" s="4">
        <v>4</v>
      </c>
      <c r="W365">
        <v>1247</v>
      </c>
      <c r="X365">
        <f t="shared" si="1"/>
        <v>188</v>
      </c>
      <c r="Y365">
        <f t="shared" si="2"/>
        <v>0.17752596789423986</v>
      </c>
    </row>
    <row r="366" spans="1:25" hidden="1">
      <c r="A366" s="34"/>
      <c r="B366" s="4">
        <v>54075</v>
      </c>
      <c r="C366" s="4" t="s">
        <v>679</v>
      </c>
      <c r="D366" s="4">
        <v>4</v>
      </c>
      <c r="E366" s="4">
        <v>0</v>
      </c>
      <c r="F366" s="4">
        <v>2</v>
      </c>
      <c r="G366" s="4" t="s">
        <v>680</v>
      </c>
      <c r="H366" s="4" t="s">
        <v>681</v>
      </c>
      <c r="I366" s="4">
        <v>10</v>
      </c>
      <c r="J366" s="4">
        <v>2</v>
      </c>
      <c r="K366" s="4">
        <v>3</v>
      </c>
      <c r="L366" s="4"/>
      <c r="M366" s="4">
        <v>0</v>
      </c>
      <c r="N366" s="4">
        <v>1</v>
      </c>
      <c r="O366" s="4"/>
      <c r="P366" s="34" t="str">
        <f>_xlfn.IFNA(VLOOKUP(L366,[2]汇总!A:C,3,0),"")</f>
        <v/>
      </c>
      <c r="Q366" s="34"/>
      <c r="R366" s="34"/>
      <c r="S366" s="4">
        <v>4</v>
      </c>
      <c r="T366" s="4">
        <v>1173</v>
      </c>
      <c r="U366" s="4"/>
      <c r="V366" s="4">
        <v>4</v>
      </c>
      <c r="W366">
        <v>1381</v>
      </c>
      <c r="X366">
        <f t="shared" si="1"/>
        <v>208</v>
      </c>
      <c r="Y366">
        <f t="shared" si="2"/>
        <v>0.17732310315430519</v>
      </c>
    </row>
    <row r="367" spans="1:25" hidden="1">
      <c r="A367" s="34"/>
      <c r="B367" s="4">
        <v>54076</v>
      </c>
      <c r="C367" s="4" t="s">
        <v>682</v>
      </c>
      <c r="D367" s="4">
        <v>4</v>
      </c>
      <c r="E367" s="4">
        <v>0</v>
      </c>
      <c r="F367" s="4">
        <v>2</v>
      </c>
      <c r="G367" s="4" t="s">
        <v>683</v>
      </c>
      <c r="H367" s="4" t="s">
        <v>684</v>
      </c>
      <c r="I367" s="4">
        <v>10</v>
      </c>
      <c r="J367" s="4">
        <v>2</v>
      </c>
      <c r="K367" s="4">
        <v>3</v>
      </c>
      <c r="L367" s="4"/>
      <c r="M367" s="4">
        <v>0</v>
      </c>
      <c r="N367" s="4">
        <v>1</v>
      </c>
      <c r="O367" s="4"/>
      <c r="P367" s="34" t="str">
        <f>_xlfn.IFNA(VLOOKUP(L367,[2]汇总!A:C,3,0),"")</f>
        <v/>
      </c>
      <c r="Q367" s="34"/>
      <c r="R367" s="34"/>
      <c r="S367" s="4">
        <v>3</v>
      </c>
      <c r="T367" s="4">
        <v>718</v>
      </c>
      <c r="U367" s="4"/>
      <c r="V367" s="4">
        <v>3</v>
      </c>
      <c r="W367">
        <v>845</v>
      </c>
      <c r="X367">
        <f t="shared" si="1"/>
        <v>127</v>
      </c>
      <c r="Y367">
        <f t="shared" si="2"/>
        <v>0.17688022284122562</v>
      </c>
    </row>
    <row r="368" spans="1:25" hidden="1">
      <c r="A368" s="41"/>
      <c r="B368" s="4">
        <v>54077</v>
      </c>
      <c r="C368" s="4" t="s">
        <v>1363</v>
      </c>
      <c r="D368" s="4">
        <v>4</v>
      </c>
      <c r="E368" s="4">
        <v>0</v>
      </c>
      <c r="F368" s="4">
        <v>2</v>
      </c>
      <c r="G368" s="4" t="s">
        <v>1364</v>
      </c>
      <c r="H368" s="4" t="s">
        <v>1365</v>
      </c>
      <c r="I368" s="4">
        <v>10</v>
      </c>
      <c r="J368" s="4">
        <v>2</v>
      </c>
      <c r="K368" s="4">
        <v>3</v>
      </c>
      <c r="L368" s="4"/>
      <c r="M368" s="4">
        <v>0</v>
      </c>
      <c r="N368" s="4">
        <v>1</v>
      </c>
      <c r="O368" s="4"/>
      <c r="P368" s="34" t="str">
        <f>_xlfn.IFNA(VLOOKUP(L368,[2]汇总!A:C,3,0),"")</f>
        <v/>
      </c>
      <c r="Q368" s="34"/>
      <c r="R368" s="34"/>
      <c r="S368" s="4">
        <v>3</v>
      </c>
      <c r="T368" s="4">
        <v>832</v>
      </c>
      <c r="U368" s="4"/>
      <c r="V368" s="4">
        <v>3</v>
      </c>
      <c r="W368">
        <v>979</v>
      </c>
      <c r="X368">
        <f t="shared" si="1"/>
        <v>147</v>
      </c>
      <c r="Y368">
        <f t="shared" si="2"/>
        <v>0.17668269230769232</v>
      </c>
    </row>
    <row r="369" spans="1:25" hidden="1">
      <c r="A369" s="41"/>
      <c r="B369" s="4">
        <v>54078</v>
      </c>
      <c r="C369" s="4" t="s">
        <v>104</v>
      </c>
      <c r="D369" s="4">
        <v>4</v>
      </c>
      <c r="E369" s="4">
        <v>0</v>
      </c>
      <c r="F369" s="4">
        <v>2</v>
      </c>
      <c r="G369" s="4" t="s">
        <v>1366</v>
      </c>
      <c r="H369" s="4" t="s">
        <v>1367</v>
      </c>
      <c r="I369" s="4">
        <v>10</v>
      </c>
      <c r="J369" s="4">
        <v>2</v>
      </c>
      <c r="K369" s="4">
        <v>3</v>
      </c>
      <c r="L369" s="4"/>
      <c r="M369" s="4">
        <v>0</v>
      </c>
      <c r="N369" s="4">
        <v>1</v>
      </c>
      <c r="O369" s="4"/>
      <c r="P369" s="34" t="str">
        <f>_xlfn.IFNA(VLOOKUP(L369,[2]汇总!A:C,3,0),"")</f>
        <v/>
      </c>
      <c r="Q369" s="34"/>
      <c r="R369" s="34"/>
      <c r="S369" s="4">
        <v>3</v>
      </c>
      <c r="T369" s="4">
        <v>946</v>
      </c>
      <c r="U369" s="4"/>
      <c r="V369" s="4">
        <v>3</v>
      </c>
      <c r="W369">
        <v>1113</v>
      </c>
      <c r="X369">
        <f t="shared" si="1"/>
        <v>167</v>
      </c>
      <c r="Y369">
        <f t="shared" si="2"/>
        <v>0.17653276955602537</v>
      </c>
    </row>
    <row r="370" spans="1:25" hidden="1">
      <c r="A370" s="34"/>
      <c r="B370" s="4">
        <v>54080</v>
      </c>
      <c r="C370" s="4" t="s">
        <v>685</v>
      </c>
      <c r="D370" s="4">
        <v>4</v>
      </c>
      <c r="E370" s="4">
        <v>0</v>
      </c>
      <c r="F370" s="4">
        <v>2</v>
      </c>
      <c r="G370" s="4" t="s">
        <v>686</v>
      </c>
      <c r="H370" s="4" t="s">
        <v>687</v>
      </c>
      <c r="I370" s="4">
        <v>10</v>
      </c>
      <c r="J370" s="4">
        <v>2</v>
      </c>
      <c r="K370" s="4">
        <v>3</v>
      </c>
      <c r="L370" s="4">
        <v>420009</v>
      </c>
      <c r="M370" s="4">
        <v>0</v>
      </c>
      <c r="N370" s="4">
        <v>1</v>
      </c>
      <c r="O370" s="4"/>
      <c r="P370" s="34" t="str">
        <f>_xlfn.IFNA(VLOOKUP(L370,[2]汇总!A:C,3,0),"")</f>
        <v/>
      </c>
      <c r="Q370" s="34"/>
      <c r="R370" s="34"/>
      <c r="S370" s="4">
        <v>3</v>
      </c>
      <c r="T370" s="4">
        <v>1173</v>
      </c>
      <c r="U370" s="4"/>
      <c r="V370" s="4">
        <v>3</v>
      </c>
      <c r="W370">
        <v>1381</v>
      </c>
    </row>
    <row r="371" spans="1:25" hidden="1">
      <c r="A371" s="41"/>
      <c r="B371" s="4">
        <v>54081</v>
      </c>
      <c r="C371" s="4" t="s">
        <v>688</v>
      </c>
      <c r="D371" s="4">
        <v>4</v>
      </c>
      <c r="E371" s="4">
        <v>0</v>
      </c>
      <c r="F371" s="4">
        <v>2</v>
      </c>
      <c r="G371" s="4" t="s">
        <v>689</v>
      </c>
      <c r="H371" s="4" t="s">
        <v>690</v>
      </c>
      <c r="I371" s="4">
        <v>11</v>
      </c>
      <c r="J371" s="4">
        <v>1</v>
      </c>
      <c r="K371" s="4">
        <v>1</v>
      </c>
      <c r="L371" s="4"/>
      <c r="M371" s="4">
        <v>0</v>
      </c>
      <c r="N371" s="4">
        <v>1</v>
      </c>
      <c r="O371" s="4"/>
      <c r="P371" s="34" t="str">
        <f>_xlfn.IFNA(VLOOKUP(L371,[2]汇总!A:C,3,0),"")</f>
        <v/>
      </c>
      <c r="Q371" s="34"/>
      <c r="R371" s="34"/>
      <c r="S371" s="4">
        <v>3</v>
      </c>
      <c r="T371" s="4">
        <v>997</v>
      </c>
      <c r="U371" s="4"/>
      <c r="V371" s="4">
        <v>3</v>
      </c>
      <c r="W371">
        <v>1174</v>
      </c>
      <c r="X371">
        <f t="shared" ref="X371:X415" si="3">W371-T371</f>
        <v>177</v>
      </c>
      <c r="Y371">
        <f t="shared" ref="Y371:Y415" si="4">X371/T371</f>
        <v>0.17753259779338015</v>
      </c>
    </row>
    <row r="372" spans="1:25" hidden="1">
      <c r="A372" s="34"/>
      <c r="B372" s="4">
        <v>54082</v>
      </c>
      <c r="C372" s="4" t="s">
        <v>110</v>
      </c>
      <c r="D372" s="4">
        <v>4</v>
      </c>
      <c r="E372" s="4">
        <v>0</v>
      </c>
      <c r="F372" s="4">
        <v>3</v>
      </c>
      <c r="G372" s="4" t="s">
        <v>691</v>
      </c>
      <c r="H372" s="4" t="s">
        <v>692</v>
      </c>
      <c r="I372" s="4">
        <v>12</v>
      </c>
      <c r="J372" s="4">
        <v>2</v>
      </c>
      <c r="K372" s="4">
        <v>3</v>
      </c>
      <c r="L372" s="4"/>
      <c r="M372" s="4">
        <v>0</v>
      </c>
      <c r="N372" s="4">
        <v>1</v>
      </c>
      <c r="O372" s="4"/>
      <c r="P372" s="34" t="str">
        <f>_xlfn.IFNA(VLOOKUP(L372,[2]汇总!A:C,3,0),"")</f>
        <v/>
      </c>
      <c r="Q372" s="34"/>
      <c r="R372" s="34"/>
      <c r="S372" s="4">
        <v>1</v>
      </c>
      <c r="T372" s="4">
        <v>6630</v>
      </c>
      <c r="U372" s="4"/>
      <c r="V372" s="4">
        <v>1</v>
      </c>
      <c r="W372">
        <v>7800</v>
      </c>
      <c r="X372">
        <f t="shared" si="3"/>
        <v>1170</v>
      </c>
      <c r="Y372">
        <f t="shared" si="4"/>
        <v>0.17647058823529413</v>
      </c>
    </row>
    <row r="373" spans="1:25" hidden="1">
      <c r="A373" s="34"/>
      <c r="B373" s="4">
        <v>54083</v>
      </c>
      <c r="C373" s="4" t="s">
        <v>112</v>
      </c>
      <c r="D373" s="4">
        <v>4</v>
      </c>
      <c r="E373" s="4">
        <v>0</v>
      </c>
      <c r="F373" s="4">
        <v>3</v>
      </c>
      <c r="G373" s="4" t="s">
        <v>693</v>
      </c>
      <c r="H373" s="4" t="s">
        <v>694</v>
      </c>
      <c r="I373" s="4">
        <v>12</v>
      </c>
      <c r="J373" s="4">
        <v>2</v>
      </c>
      <c r="K373" s="4">
        <v>3</v>
      </c>
      <c r="L373" s="4"/>
      <c r="M373" s="4">
        <v>0</v>
      </c>
      <c r="N373" s="4">
        <v>1</v>
      </c>
      <c r="O373" s="4"/>
      <c r="P373" s="34" t="str">
        <f>_xlfn.IFNA(VLOOKUP(L373,[2]汇总!A:C,3,0),"")</f>
        <v/>
      </c>
      <c r="Q373" s="34"/>
      <c r="R373" s="34"/>
      <c r="S373" s="4">
        <v>1</v>
      </c>
      <c r="T373" s="4">
        <v>7050</v>
      </c>
      <c r="U373" s="4"/>
      <c r="V373" s="4">
        <v>1</v>
      </c>
      <c r="W373">
        <v>8295</v>
      </c>
      <c r="X373">
        <f t="shared" si="3"/>
        <v>1245</v>
      </c>
      <c r="Y373">
        <f t="shared" si="4"/>
        <v>0.17659574468085107</v>
      </c>
    </row>
    <row r="374" spans="1:25" hidden="1">
      <c r="A374" s="34"/>
      <c r="B374" s="4">
        <v>54084</v>
      </c>
      <c r="C374" s="4" t="s">
        <v>1368</v>
      </c>
      <c r="D374" s="4">
        <v>4</v>
      </c>
      <c r="E374" s="4">
        <v>0</v>
      </c>
      <c r="F374" s="4">
        <v>3</v>
      </c>
      <c r="G374" s="4" t="s">
        <v>1369</v>
      </c>
      <c r="H374" s="4" t="s">
        <v>1370</v>
      </c>
      <c r="I374" s="4">
        <v>12</v>
      </c>
      <c r="J374" s="4">
        <v>2</v>
      </c>
      <c r="K374" s="4">
        <v>3</v>
      </c>
      <c r="L374" s="4"/>
      <c r="M374" s="4">
        <v>0</v>
      </c>
      <c r="N374" s="4">
        <v>1</v>
      </c>
      <c r="O374" s="4"/>
      <c r="P374" s="34" t="str">
        <f>_xlfn.IFNA(VLOOKUP(L374,[2]汇总!A:C,3,0),"")</f>
        <v/>
      </c>
      <c r="Q374" s="34"/>
      <c r="R374" s="34"/>
      <c r="S374" s="4">
        <v>1</v>
      </c>
      <c r="T374" s="4">
        <v>7471</v>
      </c>
      <c r="U374" s="4"/>
      <c r="V374" s="4">
        <v>1</v>
      </c>
      <c r="W374">
        <v>8790</v>
      </c>
      <c r="X374">
        <f t="shared" si="3"/>
        <v>1319</v>
      </c>
      <c r="Y374">
        <f t="shared" si="4"/>
        <v>0.17654932405300494</v>
      </c>
    </row>
    <row r="375" spans="1:25" hidden="1">
      <c r="A375" s="34"/>
      <c r="B375" s="4">
        <v>54085</v>
      </c>
      <c r="C375" s="4" t="s">
        <v>114</v>
      </c>
      <c r="D375" s="4">
        <v>4</v>
      </c>
      <c r="E375" s="4">
        <v>0</v>
      </c>
      <c r="F375" s="4">
        <v>3</v>
      </c>
      <c r="G375" s="4" t="s">
        <v>1371</v>
      </c>
      <c r="H375" s="4" t="s">
        <v>1372</v>
      </c>
      <c r="I375" s="4">
        <v>12</v>
      </c>
      <c r="J375" s="4">
        <v>2</v>
      </c>
      <c r="K375" s="4">
        <v>3</v>
      </c>
      <c r="L375" s="4"/>
      <c r="M375" s="4">
        <v>0</v>
      </c>
      <c r="N375" s="4">
        <v>1</v>
      </c>
      <c r="O375" s="4"/>
      <c r="P375" s="34" t="str">
        <f>_xlfn.IFNA(VLOOKUP(L375,[2]汇总!A:C,3,0),"")</f>
        <v/>
      </c>
      <c r="Q375" s="34"/>
      <c r="R375" s="34"/>
      <c r="S375" s="4">
        <v>1</v>
      </c>
      <c r="T375" s="4">
        <v>7892</v>
      </c>
      <c r="U375" s="4"/>
      <c r="V375" s="4">
        <v>1</v>
      </c>
      <c r="W375">
        <v>9285</v>
      </c>
      <c r="X375">
        <f t="shared" si="3"/>
        <v>1393</v>
      </c>
      <c r="Y375">
        <f t="shared" si="4"/>
        <v>0.17650785605676633</v>
      </c>
    </row>
    <row r="376" spans="1:25" hidden="1">
      <c r="A376" s="34"/>
      <c r="B376" s="4">
        <v>54086</v>
      </c>
      <c r="C376" s="4" t="s">
        <v>1373</v>
      </c>
      <c r="D376" s="4">
        <v>4</v>
      </c>
      <c r="E376" s="4">
        <v>0</v>
      </c>
      <c r="F376" s="4">
        <v>3</v>
      </c>
      <c r="G376" s="4" t="s">
        <v>1374</v>
      </c>
      <c r="H376" s="4" t="s">
        <v>1375</v>
      </c>
      <c r="I376" s="4">
        <v>12</v>
      </c>
      <c r="J376" s="4">
        <v>2</v>
      </c>
      <c r="K376" s="4">
        <v>3</v>
      </c>
      <c r="L376" s="4"/>
      <c r="M376" s="4">
        <v>0</v>
      </c>
      <c r="N376" s="4">
        <v>1</v>
      </c>
      <c r="O376" s="4"/>
      <c r="P376" s="34" t="str">
        <f>_xlfn.IFNA(VLOOKUP(L376,[2]汇总!A:C,3,0),"")</f>
        <v/>
      </c>
      <c r="Q376" s="34"/>
      <c r="R376" s="34"/>
      <c r="S376" s="4">
        <v>1</v>
      </c>
      <c r="T376" s="4">
        <v>8313</v>
      </c>
      <c r="U376" s="4"/>
      <c r="V376" s="4">
        <v>1</v>
      </c>
      <c r="W376">
        <v>9780</v>
      </c>
      <c r="X376">
        <f t="shared" si="3"/>
        <v>1467</v>
      </c>
      <c r="Y376">
        <f t="shared" si="4"/>
        <v>0.17647058823529413</v>
      </c>
    </row>
    <row r="377" spans="1:25" hidden="1">
      <c r="A377" s="34"/>
      <c r="B377" s="4">
        <v>54087</v>
      </c>
      <c r="C377" s="4" t="s">
        <v>1376</v>
      </c>
      <c r="D377" s="4">
        <v>4</v>
      </c>
      <c r="E377" s="4">
        <v>0</v>
      </c>
      <c r="F377" s="4">
        <v>3</v>
      </c>
      <c r="G377" s="4" t="s">
        <v>1377</v>
      </c>
      <c r="H377" s="4" t="s">
        <v>1378</v>
      </c>
      <c r="I377" s="4">
        <v>12</v>
      </c>
      <c r="J377" s="4">
        <v>2</v>
      </c>
      <c r="K377" s="4">
        <v>3</v>
      </c>
      <c r="L377" s="4"/>
      <c r="M377" s="4">
        <v>0</v>
      </c>
      <c r="N377" s="4">
        <v>1</v>
      </c>
      <c r="O377" s="4"/>
      <c r="P377" s="34" t="str">
        <f>_xlfn.IFNA(VLOOKUP(L377,[2]汇总!A:C,3,0),"")</f>
        <v/>
      </c>
      <c r="Q377" s="34"/>
      <c r="R377" s="34"/>
      <c r="S377" s="4">
        <v>1</v>
      </c>
      <c r="T377" s="4">
        <v>8733</v>
      </c>
      <c r="U377" s="4"/>
      <c r="V377" s="4">
        <v>1</v>
      </c>
      <c r="W377">
        <v>10275</v>
      </c>
      <c r="X377">
        <f t="shared" si="3"/>
        <v>1542</v>
      </c>
      <c r="Y377">
        <f t="shared" si="4"/>
        <v>0.17657162487117828</v>
      </c>
    </row>
    <row r="378" spans="1:25" hidden="1">
      <c r="A378" s="34"/>
      <c r="B378" s="4">
        <v>54088</v>
      </c>
      <c r="C378" s="4" t="s">
        <v>1379</v>
      </c>
      <c r="D378" s="4">
        <v>4</v>
      </c>
      <c r="E378" s="4">
        <v>0</v>
      </c>
      <c r="F378" s="4">
        <v>3</v>
      </c>
      <c r="G378" s="4" t="s">
        <v>1380</v>
      </c>
      <c r="H378" s="4" t="s">
        <v>1381</v>
      </c>
      <c r="I378" s="4">
        <v>12</v>
      </c>
      <c r="J378" s="4">
        <v>2</v>
      </c>
      <c r="K378" s="4">
        <v>3</v>
      </c>
      <c r="L378" s="4"/>
      <c r="M378" s="4">
        <v>0</v>
      </c>
      <c r="N378" s="4">
        <v>1</v>
      </c>
      <c r="O378" s="4"/>
      <c r="P378" s="34" t="str">
        <f>_xlfn.IFNA(VLOOKUP(L378,[2]汇总!A:C,3,0),"")</f>
        <v/>
      </c>
      <c r="Q378" s="34"/>
      <c r="R378" s="34"/>
      <c r="S378" s="4">
        <v>1</v>
      </c>
      <c r="T378" s="4">
        <v>9154</v>
      </c>
      <c r="U378" s="4"/>
      <c r="V378" s="4">
        <v>1</v>
      </c>
      <c r="W378">
        <v>10770</v>
      </c>
      <c r="X378">
        <f t="shared" si="3"/>
        <v>1616</v>
      </c>
      <c r="Y378">
        <f t="shared" si="4"/>
        <v>0.17653484815381254</v>
      </c>
    </row>
    <row r="379" spans="1:25" hidden="1">
      <c r="A379" s="41"/>
      <c r="B379" s="4">
        <v>54089</v>
      </c>
      <c r="C379" s="4" t="s">
        <v>1382</v>
      </c>
      <c r="D379" s="4">
        <v>4</v>
      </c>
      <c r="E379" s="4">
        <v>0</v>
      </c>
      <c r="F379" s="4">
        <v>3</v>
      </c>
      <c r="G379" s="4" t="s">
        <v>1383</v>
      </c>
      <c r="H379" s="4" t="s">
        <v>1384</v>
      </c>
      <c r="I379" s="4">
        <v>12</v>
      </c>
      <c r="J379" s="4">
        <v>2</v>
      </c>
      <c r="K379" s="4">
        <v>3</v>
      </c>
      <c r="L379" s="4"/>
      <c r="M379" s="4">
        <v>0</v>
      </c>
      <c r="N379" s="4">
        <v>1</v>
      </c>
      <c r="O379" s="4"/>
      <c r="P379" s="34" t="str">
        <f>_xlfn.IFNA(VLOOKUP(L379,[2]汇总!A:C,3,0),"")</f>
        <v/>
      </c>
      <c r="Q379" s="34"/>
      <c r="R379" s="34"/>
      <c r="S379" s="4">
        <v>1</v>
      </c>
      <c r="T379" s="4">
        <v>9575</v>
      </c>
      <c r="U379" s="4"/>
      <c r="V379" s="4">
        <v>1</v>
      </c>
      <c r="W379">
        <v>11265</v>
      </c>
      <c r="X379">
        <f t="shared" si="3"/>
        <v>1690</v>
      </c>
      <c r="Y379">
        <f t="shared" si="4"/>
        <v>0.17650130548302873</v>
      </c>
    </row>
    <row r="380" spans="1:25" hidden="1">
      <c r="A380" s="41"/>
      <c r="B380" s="4">
        <v>54090</v>
      </c>
      <c r="C380" s="4" t="s">
        <v>1385</v>
      </c>
      <c r="D380" s="4">
        <v>4</v>
      </c>
      <c r="E380" s="4">
        <v>0</v>
      </c>
      <c r="F380" s="4">
        <v>3</v>
      </c>
      <c r="G380" s="4" t="s">
        <v>1386</v>
      </c>
      <c r="H380" s="4" t="s">
        <v>1387</v>
      </c>
      <c r="I380" s="4">
        <v>12</v>
      </c>
      <c r="J380" s="4">
        <v>2</v>
      </c>
      <c r="K380" s="4">
        <v>3</v>
      </c>
      <c r="L380" s="4"/>
      <c r="M380" s="4">
        <v>0</v>
      </c>
      <c r="N380" s="4">
        <v>1</v>
      </c>
      <c r="O380" s="4"/>
      <c r="P380" s="34" t="str">
        <f>_xlfn.IFNA(VLOOKUP(L380,[2]汇总!A:C,3,0),"")</f>
        <v/>
      </c>
      <c r="Q380" s="34"/>
      <c r="R380" s="34"/>
      <c r="S380" s="4">
        <v>1</v>
      </c>
      <c r="T380" s="4">
        <v>9996</v>
      </c>
      <c r="U380" s="4"/>
      <c r="V380" s="4">
        <v>1</v>
      </c>
      <c r="W380">
        <v>11760</v>
      </c>
      <c r="X380">
        <f t="shared" si="3"/>
        <v>1764</v>
      </c>
      <c r="Y380">
        <f t="shared" si="4"/>
        <v>0.17647058823529413</v>
      </c>
    </row>
    <row r="381" spans="1:25" hidden="1">
      <c r="A381" s="41"/>
      <c r="B381" s="4">
        <v>54091</v>
      </c>
      <c r="C381" s="4" t="s">
        <v>695</v>
      </c>
      <c r="D381" s="4">
        <v>4</v>
      </c>
      <c r="E381" s="4">
        <v>0</v>
      </c>
      <c r="F381" s="4">
        <v>3</v>
      </c>
      <c r="G381" s="4" t="s">
        <v>696</v>
      </c>
      <c r="H381" s="4" t="s">
        <v>697</v>
      </c>
      <c r="I381" s="4">
        <v>12</v>
      </c>
      <c r="J381" s="4">
        <v>2</v>
      </c>
      <c r="K381" s="4">
        <v>3</v>
      </c>
      <c r="L381" s="4"/>
      <c r="M381" s="4">
        <v>0</v>
      </c>
      <c r="N381" s="4">
        <v>1</v>
      </c>
      <c r="O381" s="4"/>
      <c r="P381" s="34" t="str">
        <f>_xlfn.IFNA(VLOOKUP(L381,[2]汇总!A:C,3,0),"")</f>
        <v/>
      </c>
      <c r="Q381" s="34"/>
      <c r="R381" s="34"/>
      <c r="S381" s="4">
        <v>1</v>
      </c>
      <c r="T381" s="4">
        <v>10416</v>
      </c>
      <c r="U381" s="4"/>
      <c r="V381" s="4">
        <v>1</v>
      </c>
      <c r="W381">
        <v>12255</v>
      </c>
      <c r="X381">
        <f t="shared" si="3"/>
        <v>1839</v>
      </c>
      <c r="Y381">
        <f t="shared" si="4"/>
        <v>0.17655529953917051</v>
      </c>
    </row>
    <row r="382" spans="1:25" hidden="1">
      <c r="A382" s="41"/>
      <c r="B382" s="4">
        <v>54092</v>
      </c>
      <c r="C382" s="4" t="s">
        <v>698</v>
      </c>
      <c r="D382" s="4">
        <v>4</v>
      </c>
      <c r="E382" s="4">
        <v>0</v>
      </c>
      <c r="F382" s="4">
        <v>3</v>
      </c>
      <c r="G382" s="4" t="s">
        <v>699</v>
      </c>
      <c r="H382" s="4" t="s">
        <v>700</v>
      </c>
      <c r="I382" s="4">
        <v>12</v>
      </c>
      <c r="J382" s="4">
        <v>2</v>
      </c>
      <c r="K382" s="4">
        <v>3</v>
      </c>
      <c r="L382" s="4"/>
      <c r="M382" s="4">
        <v>0</v>
      </c>
      <c r="N382" s="4">
        <v>1</v>
      </c>
      <c r="O382" s="4"/>
      <c r="P382" s="34" t="str">
        <f>_xlfn.IFNA(VLOOKUP(L382,[2]汇总!A:C,3,0),"")</f>
        <v/>
      </c>
      <c r="Q382" s="34"/>
      <c r="R382" s="34"/>
      <c r="S382" s="4">
        <v>1</v>
      </c>
      <c r="T382" s="4">
        <v>10842</v>
      </c>
      <c r="U382" s="4"/>
      <c r="V382" s="4">
        <v>1</v>
      </c>
      <c r="W382">
        <v>12756</v>
      </c>
      <c r="X382">
        <f t="shared" si="3"/>
        <v>1914</v>
      </c>
      <c r="Y382">
        <f t="shared" si="4"/>
        <v>0.17653569452130602</v>
      </c>
    </row>
    <row r="383" spans="1:25" hidden="1">
      <c r="A383" s="34"/>
      <c r="B383" s="4">
        <v>54093</v>
      </c>
      <c r="C383" s="4" t="s">
        <v>116</v>
      </c>
      <c r="D383" s="4">
        <v>4</v>
      </c>
      <c r="E383" s="4">
        <v>0</v>
      </c>
      <c r="F383" s="4">
        <v>4</v>
      </c>
      <c r="G383" s="4" t="s">
        <v>701</v>
      </c>
      <c r="H383" s="4" t="s">
        <v>702</v>
      </c>
      <c r="I383" s="4">
        <v>13</v>
      </c>
      <c r="J383" s="4">
        <v>2</v>
      </c>
      <c r="K383" s="4">
        <v>3</v>
      </c>
      <c r="L383" s="4"/>
      <c r="M383" s="4">
        <v>0</v>
      </c>
      <c r="N383" s="4">
        <v>1</v>
      </c>
      <c r="O383" s="4"/>
      <c r="P383" s="34" t="str">
        <f>_xlfn.IFNA(VLOOKUP(L383,[2]汇总!A:C,3,0),"")</f>
        <v/>
      </c>
      <c r="Q383" s="34"/>
      <c r="R383" s="34"/>
      <c r="S383" s="4">
        <v>5</v>
      </c>
      <c r="T383" s="4">
        <v>1166</v>
      </c>
      <c r="U383" s="4"/>
      <c r="V383" s="4">
        <v>5</v>
      </c>
      <c r="W383">
        <v>1372</v>
      </c>
      <c r="X383">
        <f t="shared" si="3"/>
        <v>206</v>
      </c>
      <c r="Y383">
        <f t="shared" si="4"/>
        <v>0.17667238421955403</v>
      </c>
    </row>
    <row r="384" spans="1:25" hidden="1">
      <c r="A384" s="34"/>
      <c r="B384" s="4">
        <v>54094</v>
      </c>
      <c r="C384" s="4" t="s">
        <v>118</v>
      </c>
      <c r="D384" s="4">
        <v>4</v>
      </c>
      <c r="E384" s="4">
        <v>0</v>
      </c>
      <c r="F384" s="4">
        <v>4</v>
      </c>
      <c r="G384" s="4" t="s">
        <v>703</v>
      </c>
      <c r="H384" s="4" t="s">
        <v>704</v>
      </c>
      <c r="I384" s="4">
        <v>13</v>
      </c>
      <c r="J384" s="4">
        <v>2</v>
      </c>
      <c r="K384" s="4">
        <v>3</v>
      </c>
      <c r="L384" s="4"/>
      <c r="M384" s="4">
        <v>0</v>
      </c>
      <c r="N384" s="4">
        <v>1</v>
      </c>
      <c r="O384" s="4"/>
      <c r="P384" s="34" t="str">
        <f>_xlfn.IFNA(VLOOKUP(L384,[2]汇总!A:C,3,0),"")</f>
        <v/>
      </c>
      <c r="Q384" s="34"/>
      <c r="R384" s="34"/>
      <c r="S384" s="4">
        <v>5</v>
      </c>
      <c r="T384" s="4">
        <v>1241</v>
      </c>
      <c r="U384" s="4"/>
      <c r="V384" s="4">
        <v>5</v>
      </c>
      <c r="W384">
        <v>1460</v>
      </c>
      <c r="X384">
        <f t="shared" si="3"/>
        <v>219</v>
      </c>
      <c r="Y384">
        <f t="shared" si="4"/>
        <v>0.17647058823529413</v>
      </c>
    </row>
    <row r="385" spans="1:25" hidden="1">
      <c r="A385" s="34"/>
      <c r="B385" s="4">
        <v>54095</v>
      </c>
      <c r="C385" s="4" t="s">
        <v>1388</v>
      </c>
      <c r="D385" s="4">
        <v>4</v>
      </c>
      <c r="E385" s="4">
        <v>0</v>
      </c>
      <c r="F385" s="4">
        <v>4</v>
      </c>
      <c r="G385" s="4" t="s">
        <v>1389</v>
      </c>
      <c r="H385" s="4" t="s">
        <v>1390</v>
      </c>
      <c r="I385" s="4">
        <v>13</v>
      </c>
      <c r="J385" s="4">
        <v>2</v>
      </c>
      <c r="K385" s="4">
        <v>3</v>
      </c>
      <c r="L385" s="4"/>
      <c r="M385" s="4">
        <v>0</v>
      </c>
      <c r="N385" s="4">
        <v>1</v>
      </c>
      <c r="O385" s="4"/>
      <c r="P385" s="34" t="str">
        <f>_xlfn.IFNA(VLOOKUP(L385,[2]汇总!A:C,3,0),"")</f>
        <v/>
      </c>
      <c r="Q385" s="34"/>
      <c r="R385" s="34"/>
      <c r="S385" s="4">
        <v>5</v>
      </c>
      <c r="T385" s="4">
        <v>1314</v>
      </c>
      <c r="U385" s="4"/>
      <c r="V385" s="4">
        <v>5</v>
      </c>
      <c r="W385">
        <v>1547</v>
      </c>
      <c r="X385">
        <f t="shared" si="3"/>
        <v>233</v>
      </c>
      <c r="Y385">
        <f t="shared" si="4"/>
        <v>0.17732115677321156</v>
      </c>
    </row>
    <row r="386" spans="1:25" hidden="1">
      <c r="A386" s="34"/>
      <c r="B386" s="4">
        <v>54096</v>
      </c>
      <c r="C386" s="4" t="s">
        <v>120</v>
      </c>
      <c r="D386" s="4">
        <v>4</v>
      </c>
      <c r="E386" s="4">
        <v>0</v>
      </c>
      <c r="F386" s="4">
        <v>4</v>
      </c>
      <c r="G386" s="4" t="s">
        <v>1391</v>
      </c>
      <c r="H386" s="4" t="s">
        <v>1392</v>
      </c>
      <c r="I386" s="4">
        <v>13</v>
      </c>
      <c r="J386" s="4">
        <v>2</v>
      </c>
      <c r="K386" s="4">
        <v>3</v>
      </c>
      <c r="L386" s="4"/>
      <c r="M386" s="4">
        <v>0</v>
      </c>
      <c r="N386" s="4">
        <v>1</v>
      </c>
      <c r="O386" s="4"/>
      <c r="P386" s="34" t="str">
        <f>_xlfn.IFNA(VLOOKUP(L386,[2]汇总!A:C,3,0),"")</f>
        <v/>
      </c>
      <c r="Q386" s="34"/>
      <c r="R386" s="34"/>
      <c r="S386" s="4">
        <v>5</v>
      </c>
      <c r="T386" s="4">
        <v>1388</v>
      </c>
      <c r="U386" s="4"/>
      <c r="V386" s="4">
        <v>5</v>
      </c>
      <c r="W386">
        <v>1634</v>
      </c>
      <c r="X386">
        <f t="shared" si="3"/>
        <v>246</v>
      </c>
      <c r="Y386">
        <f t="shared" si="4"/>
        <v>0.17723342939481268</v>
      </c>
    </row>
    <row r="387" spans="1:25" hidden="1">
      <c r="A387" s="34"/>
      <c r="B387" s="4">
        <v>54097</v>
      </c>
      <c r="C387" s="4" t="s">
        <v>1393</v>
      </c>
      <c r="D387" s="4">
        <v>4</v>
      </c>
      <c r="E387" s="4">
        <v>0</v>
      </c>
      <c r="F387" s="4">
        <v>4</v>
      </c>
      <c r="G387" s="4" t="s">
        <v>1394</v>
      </c>
      <c r="H387" s="4" t="s">
        <v>1395</v>
      </c>
      <c r="I387" s="4">
        <v>13</v>
      </c>
      <c r="J387" s="4">
        <v>2</v>
      </c>
      <c r="K387" s="4">
        <v>3</v>
      </c>
      <c r="L387" s="4"/>
      <c r="M387" s="4">
        <v>0</v>
      </c>
      <c r="N387" s="4">
        <v>1</v>
      </c>
      <c r="O387" s="4"/>
      <c r="P387" s="34" t="str">
        <f>_xlfn.IFNA(VLOOKUP(L387,[2]汇总!A:C,3,0),"")</f>
        <v/>
      </c>
      <c r="Q387" s="34"/>
      <c r="R387" s="34"/>
      <c r="S387" s="4">
        <v>5</v>
      </c>
      <c r="T387" s="4">
        <v>1462</v>
      </c>
      <c r="U387" s="4"/>
      <c r="V387" s="4">
        <v>5</v>
      </c>
      <c r="W387">
        <v>1721</v>
      </c>
      <c r="X387">
        <f t="shared" si="3"/>
        <v>259</v>
      </c>
      <c r="Y387">
        <f t="shared" si="4"/>
        <v>0.1771545827633379</v>
      </c>
    </row>
    <row r="388" spans="1:25" hidden="1">
      <c r="A388" s="34"/>
      <c r="B388" s="4">
        <v>54098</v>
      </c>
      <c r="C388" s="4" t="s">
        <v>1396</v>
      </c>
      <c r="D388" s="4">
        <v>4</v>
      </c>
      <c r="E388" s="4">
        <v>0</v>
      </c>
      <c r="F388" s="4">
        <v>4</v>
      </c>
      <c r="G388" s="4" t="s">
        <v>1397</v>
      </c>
      <c r="H388" s="4" t="s">
        <v>1398</v>
      </c>
      <c r="I388" s="4">
        <v>13</v>
      </c>
      <c r="J388" s="4">
        <v>2</v>
      </c>
      <c r="K388" s="4">
        <v>3</v>
      </c>
      <c r="L388" s="4"/>
      <c r="M388" s="4">
        <v>0</v>
      </c>
      <c r="N388" s="4">
        <v>1</v>
      </c>
      <c r="O388" s="4"/>
      <c r="P388" s="34" t="str">
        <f>_xlfn.IFNA(VLOOKUP(L388,[2]汇总!A:C,3,0),"")</f>
        <v/>
      </c>
      <c r="Q388" s="34"/>
      <c r="R388" s="34"/>
      <c r="S388" s="4">
        <v>5</v>
      </c>
      <c r="T388" s="4">
        <v>1536</v>
      </c>
      <c r="U388" s="4"/>
      <c r="V388" s="4">
        <v>5</v>
      </c>
      <c r="W388">
        <v>1808</v>
      </c>
      <c r="X388">
        <f t="shared" si="3"/>
        <v>272</v>
      </c>
      <c r="Y388">
        <f t="shared" si="4"/>
        <v>0.17708333333333334</v>
      </c>
    </row>
    <row r="389" spans="1:25" hidden="1">
      <c r="A389" s="34"/>
      <c r="B389" s="4">
        <v>54099</v>
      </c>
      <c r="C389" s="4" t="s">
        <v>1399</v>
      </c>
      <c r="D389" s="4">
        <v>4</v>
      </c>
      <c r="E389" s="4">
        <v>0</v>
      </c>
      <c r="F389" s="4">
        <v>4</v>
      </c>
      <c r="G389" s="4" t="s">
        <v>1400</v>
      </c>
      <c r="H389" s="4" t="s">
        <v>1401</v>
      </c>
      <c r="I389" s="4">
        <v>13</v>
      </c>
      <c r="J389" s="4">
        <v>2</v>
      </c>
      <c r="K389" s="4">
        <v>3</v>
      </c>
      <c r="L389" s="4"/>
      <c r="M389" s="4">
        <v>0</v>
      </c>
      <c r="N389" s="4">
        <v>1</v>
      </c>
      <c r="O389" s="4"/>
      <c r="P389" s="34" t="str">
        <f>_xlfn.IFNA(VLOOKUP(L389,[2]汇总!A:C,3,0),"")</f>
        <v/>
      </c>
      <c r="Q389" s="34"/>
      <c r="R389" s="34"/>
      <c r="S389" s="4">
        <v>5</v>
      </c>
      <c r="T389" s="4">
        <v>1610</v>
      </c>
      <c r="U389" s="4"/>
      <c r="V389" s="4">
        <v>5</v>
      </c>
      <c r="W389">
        <v>1895</v>
      </c>
      <c r="X389">
        <f t="shared" si="3"/>
        <v>285</v>
      </c>
      <c r="Y389">
        <f t="shared" si="4"/>
        <v>0.17701863354037267</v>
      </c>
    </row>
    <row r="390" spans="1:25" hidden="1">
      <c r="A390" s="34"/>
      <c r="B390" s="4">
        <v>54100</v>
      </c>
      <c r="C390" s="4" t="s">
        <v>1402</v>
      </c>
      <c r="D390" s="4">
        <v>4</v>
      </c>
      <c r="E390" s="4">
        <v>0</v>
      </c>
      <c r="F390" s="4">
        <v>4</v>
      </c>
      <c r="G390" s="4" t="s">
        <v>1403</v>
      </c>
      <c r="H390" s="4" t="s">
        <v>1404</v>
      </c>
      <c r="I390" s="4">
        <v>13</v>
      </c>
      <c r="J390" s="4">
        <v>2</v>
      </c>
      <c r="K390" s="4">
        <v>3</v>
      </c>
      <c r="L390" s="4"/>
      <c r="M390" s="4">
        <v>0</v>
      </c>
      <c r="N390" s="4">
        <v>1</v>
      </c>
      <c r="O390" s="4"/>
      <c r="P390" s="34" t="str">
        <f>_xlfn.IFNA(VLOOKUP(L390,[2]汇总!A:C,3,0),"")</f>
        <v/>
      </c>
      <c r="Q390" s="34"/>
      <c r="R390" s="34"/>
      <c r="S390" s="4">
        <v>5</v>
      </c>
      <c r="T390" s="4">
        <v>1684</v>
      </c>
      <c r="U390" s="4"/>
      <c r="V390" s="4">
        <v>5</v>
      </c>
      <c r="W390">
        <v>1982</v>
      </c>
      <c r="X390">
        <f t="shared" si="3"/>
        <v>298</v>
      </c>
      <c r="Y390">
        <f t="shared" si="4"/>
        <v>0.17695961995249407</v>
      </c>
    </row>
    <row r="391" spans="1:25" hidden="1">
      <c r="A391" s="41"/>
      <c r="B391" s="4">
        <v>54101</v>
      </c>
      <c r="C391" s="4" t="s">
        <v>1405</v>
      </c>
      <c r="D391" s="4">
        <v>4</v>
      </c>
      <c r="E391" s="4">
        <v>0</v>
      </c>
      <c r="F391" s="4">
        <v>4</v>
      </c>
      <c r="G391" s="4" t="s">
        <v>1406</v>
      </c>
      <c r="H391" s="4" t="s">
        <v>1407</v>
      </c>
      <c r="I391" s="4">
        <v>13</v>
      </c>
      <c r="J391" s="4">
        <v>2</v>
      </c>
      <c r="K391" s="4">
        <v>3</v>
      </c>
      <c r="L391" s="4"/>
      <c r="M391" s="4">
        <v>0</v>
      </c>
      <c r="N391" s="4">
        <v>1</v>
      </c>
      <c r="O391" s="4"/>
      <c r="P391" s="34" t="str">
        <f>_xlfn.IFNA(VLOOKUP(L391,[2]汇总!A:C,3,0),"")</f>
        <v/>
      </c>
      <c r="Q391" s="34"/>
      <c r="R391" s="34"/>
      <c r="S391" s="4">
        <v>5</v>
      </c>
      <c r="T391" s="4">
        <v>1758</v>
      </c>
      <c r="U391" s="4"/>
      <c r="V391" s="4">
        <v>5</v>
      </c>
      <c r="W391">
        <v>2069</v>
      </c>
      <c r="X391">
        <f t="shared" si="3"/>
        <v>311</v>
      </c>
      <c r="Y391">
        <f t="shared" si="4"/>
        <v>0.17690557451649602</v>
      </c>
    </row>
    <row r="392" spans="1:25" hidden="1">
      <c r="A392" s="41"/>
      <c r="B392" s="4">
        <v>54102</v>
      </c>
      <c r="C392" s="4" t="s">
        <v>705</v>
      </c>
      <c r="D392" s="4">
        <v>4</v>
      </c>
      <c r="E392" s="4">
        <v>0</v>
      </c>
      <c r="F392" s="4">
        <v>4</v>
      </c>
      <c r="G392" s="4" t="s">
        <v>706</v>
      </c>
      <c r="H392" s="4" t="s">
        <v>707</v>
      </c>
      <c r="I392" s="4">
        <v>13</v>
      </c>
      <c r="J392" s="4">
        <v>2</v>
      </c>
      <c r="K392" s="4">
        <v>3</v>
      </c>
      <c r="L392" s="4"/>
      <c r="M392" s="4">
        <v>0</v>
      </c>
      <c r="N392" s="4">
        <v>1</v>
      </c>
      <c r="O392" s="4"/>
      <c r="P392" s="34" t="str">
        <f>_xlfn.IFNA(VLOOKUP(L392,[2]汇总!A:C,3,0),"")</f>
        <v/>
      </c>
      <c r="Q392" s="34"/>
      <c r="R392" s="34"/>
      <c r="S392" s="4">
        <v>5</v>
      </c>
      <c r="T392" s="4">
        <v>1832</v>
      </c>
      <c r="U392" s="4"/>
      <c r="V392" s="4">
        <v>5</v>
      </c>
      <c r="W392">
        <v>2156</v>
      </c>
      <c r="X392">
        <f t="shared" si="3"/>
        <v>324</v>
      </c>
      <c r="Y392">
        <f t="shared" si="4"/>
        <v>0.17685589519650655</v>
      </c>
    </row>
    <row r="393" spans="1:25" hidden="1">
      <c r="A393" s="41"/>
      <c r="B393" s="4">
        <v>54103</v>
      </c>
      <c r="C393" s="4" t="s">
        <v>708</v>
      </c>
      <c r="D393" s="4">
        <v>4</v>
      </c>
      <c r="E393" s="4">
        <v>0</v>
      </c>
      <c r="F393" s="4">
        <v>4</v>
      </c>
      <c r="G393" s="4" t="s">
        <v>709</v>
      </c>
      <c r="H393" s="4" t="s">
        <v>710</v>
      </c>
      <c r="I393" s="4">
        <v>13</v>
      </c>
      <c r="J393" s="4">
        <v>2</v>
      </c>
      <c r="K393" s="4">
        <v>3</v>
      </c>
      <c r="L393" s="4"/>
      <c r="M393" s="4">
        <v>0</v>
      </c>
      <c r="N393" s="4">
        <v>1</v>
      </c>
      <c r="O393" s="4"/>
      <c r="P393" s="34" t="str">
        <f>_xlfn.IFNA(VLOOKUP(L393,[2]汇总!A:C,3,0),"")</f>
        <v/>
      </c>
      <c r="Q393" s="34"/>
      <c r="R393" s="34"/>
      <c r="S393" s="4">
        <v>5</v>
      </c>
      <c r="T393" s="4">
        <v>1908</v>
      </c>
      <c r="U393" s="4"/>
      <c r="V393" s="4">
        <v>5</v>
      </c>
      <c r="W393">
        <v>2245</v>
      </c>
      <c r="X393">
        <f t="shared" si="3"/>
        <v>337</v>
      </c>
      <c r="Y393">
        <f t="shared" si="4"/>
        <v>0.17662473794549266</v>
      </c>
    </row>
    <row r="394" spans="1:25" hidden="1">
      <c r="A394" s="34"/>
      <c r="B394" s="4">
        <v>54104</v>
      </c>
      <c r="C394" s="4" t="s">
        <v>1408</v>
      </c>
      <c r="D394" s="4">
        <v>4</v>
      </c>
      <c r="E394" s="4">
        <v>0</v>
      </c>
      <c r="F394" s="4">
        <v>5</v>
      </c>
      <c r="G394" s="4" t="s">
        <v>830</v>
      </c>
      <c r="H394" s="4" t="s">
        <v>831</v>
      </c>
      <c r="I394" s="4">
        <v>21</v>
      </c>
      <c r="J394" s="4">
        <v>2</v>
      </c>
      <c r="K394" s="4">
        <v>3</v>
      </c>
      <c r="L394" s="4"/>
      <c r="M394" s="4">
        <v>0</v>
      </c>
      <c r="N394" s="4">
        <v>1</v>
      </c>
      <c r="O394" s="4"/>
      <c r="P394" s="34" t="str">
        <f>_xlfn.IFNA(VLOOKUP(L394,[2]汇总!A:C,3,0),"")</f>
        <v/>
      </c>
      <c r="Q394" s="34"/>
      <c r="R394" s="34"/>
      <c r="S394" s="4">
        <v>2</v>
      </c>
      <c r="T394" s="4">
        <v>221</v>
      </c>
      <c r="U394" s="4"/>
      <c r="V394" s="4">
        <v>2</v>
      </c>
      <c r="W394">
        <v>260</v>
      </c>
      <c r="X394">
        <f t="shared" si="3"/>
        <v>39</v>
      </c>
      <c r="Y394">
        <f t="shared" si="4"/>
        <v>0.17647058823529413</v>
      </c>
    </row>
    <row r="395" spans="1:25" hidden="1">
      <c r="A395" s="34"/>
      <c r="B395" s="4">
        <v>54105</v>
      </c>
      <c r="C395" s="4" t="s">
        <v>1409</v>
      </c>
      <c r="D395" s="4">
        <v>4</v>
      </c>
      <c r="E395" s="4">
        <v>0</v>
      </c>
      <c r="F395" s="4">
        <v>5</v>
      </c>
      <c r="G395" s="4" t="s">
        <v>1410</v>
      </c>
      <c r="H395" s="4" t="s">
        <v>1411</v>
      </c>
      <c r="I395" s="4">
        <v>21</v>
      </c>
      <c r="J395" s="4">
        <v>2</v>
      </c>
      <c r="K395" s="4">
        <v>3</v>
      </c>
      <c r="L395" s="4"/>
      <c r="M395" s="4">
        <v>0</v>
      </c>
      <c r="N395" s="4">
        <v>1</v>
      </c>
      <c r="O395" s="4"/>
      <c r="P395" s="34" t="str">
        <f>_xlfn.IFNA(VLOOKUP(L395,[2]汇总!A:C,3,0),"")</f>
        <v/>
      </c>
      <c r="Q395" s="34"/>
      <c r="R395" s="34"/>
      <c r="S395" s="4">
        <v>2</v>
      </c>
      <c r="T395" s="4">
        <v>234</v>
      </c>
      <c r="U395" s="4"/>
      <c r="V395" s="4">
        <v>2</v>
      </c>
      <c r="W395">
        <v>276</v>
      </c>
      <c r="X395">
        <f t="shared" si="3"/>
        <v>42</v>
      </c>
      <c r="Y395">
        <f t="shared" si="4"/>
        <v>0.17948717948717949</v>
      </c>
    </row>
    <row r="396" spans="1:25" hidden="1">
      <c r="A396" s="34"/>
      <c r="B396" s="4">
        <v>54106</v>
      </c>
      <c r="C396" s="4" t="s">
        <v>1412</v>
      </c>
      <c r="D396" s="4">
        <v>4</v>
      </c>
      <c r="E396" s="4">
        <v>0</v>
      </c>
      <c r="F396" s="4">
        <v>5</v>
      </c>
      <c r="G396" s="4" t="s">
        <v>1413</v>
      </c>
      <c r="H396" s="4" t="s">
        <v>1414</v>
      </c>
      <c r="I396" s="4">
        <v>21</v>
      </c>
      <c r="J396" s="4">
        <v>2</v>
      </c>
      <c r="K396" s="4">
        <v>3</v>
      </c>
      <c r="L396" s="4"/>
      <c r="M396" s="4">
        <v>0</v>
      </c>
      <c r="N396" s="4">
        <v>1</v>
      </c>
      <c r="O396" s="4"/>
      <c r="P396" s="34" t="str">
        <f>_xlfn.IFNA(VLOOKUP(L396,[2]汇总!A:C,3,0),"")</f>
        <v/>
      </c>
      <c r="Q396" s="34"/>
      <c r="R396" s="34"/>
      <c r="S396" s="4">
        <v>2</v>
      </c>
      <c r="T396" s="4">
        <v>248</v>
      </c>
      <c r="U396" s="4"/>
      <c r="V396" s="4">
        <v>2</v>
      </c>
      <c r="W396">
        <v>292</v>
      </c>
      <c r="X396">
        <f t="shared" si="3"/>
        <v>44</v>
      </c>
      <c r="Y396">
        <f t="shared" si="4"/>
        <v>0.17741935483870969</v>
      </c>
    </row>
    <row r="397" spans="1:25" hidden="1">
      <c r="A397" s="34"/>
      <c r="B397" s="4">
        <v>54107</v>
      </c>
      <c r="C397" s="4" t="s">
        <v>1415</v>
      </c>
      <c r="D397" s="4">
        <v>4</v>
      </c>
      <c r="E397" s="4">
        <v>0</v>
      </c>
      <c r="F397" s="4">
        <v>5</v>
      </c>
      <c r="G397" s="4" t="s">
        <v>1416</v>
      </c>
      <c r="H397" s="4" t="s">
        <v>1417</v>
      </c>
      <c r="I397" s="4">
        <v>21</v>
      </c>
      <c r="J397" s="4">
        <v>2</v>
      </c>
      <c r="K397" s="4">
        <v>3</v>
      </c>
      <c r="L397" s="4"/>
      <c r="M397" s="4">
        <v>0</v>
      </c>
      <c r="N397" s="4">
        <v>1</v>
      </c>
      <c r="O397" s="4"/>
      <c r="P397" s="34" t="str">
        <f>_xlfn.IFNA(VLOOKUP(L397,[2]汇总!A:C,3,0),"")</f>
        <v/>
      </c>
      <c r="Q397" s="34"/>
      <c r="R397" s="34"/>
      <c r="S397" s="4">
        <v>2</v>
      </c>
      <c r="T397" s="4">
        <v>261</v>
      </c>
      <c r="U397" s="4"/>
      <c r="V397" s="4">
        <v>2</v>
      </c>
      <c r="W397">
        <v>308</v>
      </c>
      <c r="X397">
        <f t="shared" si="3"/>
        <v>47</v>
      </c>
      <c r="Y397">
        <f t="shared" si="4"/>
        <v>0.18007662835249041</v>
      </c>
    </row>
    <row r="398" spans="1:25" hidden="1">
      <c r="A398" s="34"/>
      <c r="B398" s="4">
        <v>54108</v>
      </c>
      <c r="C398" s="4" t="s">
        <v>1418</v>
      </c>
      <c r="D398" s="4">
        <v>4</v>
      </c>
      <c r="E398" s="4">
        <v>0</v>
      </c>
      <c r="F398" s="4">
        <v>5</v>
      </c>
      <c r="G398" s="4" t="s">
        <v>1419</v>
      </c>
      <c r="H398" s="4" t="s">
        <v>1420</v>
      </c>
      <c r="I398" s="4">
        <v>21</v>
      </c>
      <c r="J398" s="4">
        <v>2</v>
      </c>
      <c r="K398" s="4">
        <v>3</v>
      </c>
      <c r="L398" s="4"/>
      <c r="M398" s="4">
        <v>0</v>
      </c>
      <c r="N398" s="4">
        <v>1</v>
      </c>
      <c r="O398" s="4"/>
      <c r="P398" s="34" t="str">
        <f>_xlfn.IFNA(VLOOKUP(L398,[2]汇总!A:C,3,0),"")</f>
        <v/>
      </c>
      <c r="Q398" s="34"/>
      <c r="R398" s="34"/>
      <c r="S398" s="4">
        <v>2</v>
      </c>
      <c r="T398" s="4">
        <v>275</v>
      </c>
      <c r="U398" s="4"/>
      <c r="V398" s="4">
        <v>2</v>
      </c>
      <c r="W398">
        <v>324</v>
      </c>
      <c r="X398">
        <f t="shared" si="3"/>
        <v>49</v>
      </c>
      <c r="Y398">
        <f t="shared" si="4"/>
        <v>0.17818181818181819</v>
      </c>
    </row>
    <row r="399" spans="1:25" hidden="1">
      <c r="A399" s="34"/>
      <c r="B399" s="4">
        <v>54109</v>
      </c>
      <c r="C399" s="4" t="s">
        <v>1421</v>
      </c>
      <c r="D399" s="4">
        <v>4</v>
      </c>
      <c r="E399" s="4">
        <v>0</v>
      </c>
      <c r="F399" s="4">
        <v>5</v>
      </c>
      <c r="G399" s="4" t="s">
        <v>849</v>
      </c>
      <c r="H399" s="4" t="s">
        <v>850</v>
      </c>
      <c r="I399" s="4">
        <v>21</v>
      </c>
      <c r="J399" s="4">
        <v>2</v>
      </c>
      <c r="K399" s="4">
        <v>3</v>
      </c>
      <c r="L399" s="4"/>
      <c r="M399" s="4">
        <v>0</v>
      </c>
      <c r="N399" s="4">
        <v>1</v>
      </c>
      <c r="O399" s="4"/>
      <c r="P399" s="34" t="str">
        <f>_xlfn.IFNA(VLOOKUP(L399,[2]汇总!A:C,3,0),"")</f>
        <v/>
      </c>
      <c r="Q399" s="34"/>
      <c r="R399" s="34"/>
      <c r="S399" s="4">
        <v>2</v>
      </c>
      <c r="T399" s="4">
        <v>289</v>
      </c>
      <c r="U399" s="4"/>
      <c r="V399" s="4">
        <v>2</v>
      </c>
      <c r="W399">
        <v>340</v>
      </c>
      <c r="X399">
        <f t="shared" si="3"/>
        <v>51</v>
      </c>
      <c r="Y399">
        <f t="shared" si="4"/>
        <v>0.17647058823529413</v>
      </c>
    </row>
    <row r="400" spans="1:25" hidden="1">
      <c r="A400" s="34"/>
      <c r="B400" s="4">
        <v>54110</v>
      </c>
      <c r="C400" s="4" t="s">
        <v>1422</v>
      </c>
      <c r="D400" s="4">
        <v>4</v>
      </c>
      <c r="E400" s="4">
        <v>0</v>
      </c>
      <c r="F400" s="4">
        <v>5</v>
      </c>
      <c r="G400" s="4" t="s">
        <v>1423</v>
      </c>
      <c r="H400" s="4" t="s">
        <v>1424</v>
      </c>
      <c r="I400" s="4">
        <v>21</v>
      </c>
      <c r="J400" s="4">
        <v>2</v>
      </c>
      <c r="K400" s="4">
        <v>3</v>
      </c>
      <c r="L400" s="4"/>
      <c r="M400" s="4">
        <v>0</v>
      </c>
      <c r="N400" s="4">
        <v>1</v>
      </c>
      <c r="O400" s="4"/>
      <c r="P400" s="34" t="str">
        <f>_xlfn.IFNA(VLOOKUP(L400,[2]汇总!A:C,3,0),"")</f>
        <v/>
      </c>
      <c r="Q400" s="34"/>
      <c r="R400" s="34"/>
      <c r="S400" s="4">
        <v>2</v>
      </c>
      <c r="T400" s="4">
        <v>302</v>
      </c>
      <c r="U400" s="4"/>
      <c r="V400" s="4">
        <v>2</v>
      </c>
      <c r="W400">
        <v>356</v>
      </c>
      <c r="X400">
        <f t="shared" si="3"/>
        <v>54</v>
      </c>
      <c r="Y400">
        <f t="shared" si="4"/>
        <v>0.17880794701986755</v>
      </c>
    </row>
    <row r="401" spans="1:25" hidden="1">
      <c r="A401" s="34"/>
      <c r="B401" s="4">
        <v>54111</v>
      </c>
      <c r="C401" s="4" t="s">
        <v>1425</v>
      </c>
      <c r="D401" s="4">
        <v>4</v>
      </c>
      <c r="E401" s="4">
        <v>0</v>
      </c>
      <c r="F401" s="4">
        <v>5</v>
      </c>
      <c r="G401" s="4" t="s">
        <v>1426</v>
      </c>
      <c r="H401" s="4" t="s">
        <v>1427</v>
      </c>
      <c r="I401" s="4">
        <v>21</v>
      </c>
      <c r="J401" s="4">
        <v>2</v>
      </c>
      <c r="K401" s="4">
        <v>3</v>
      </c>
      <c r="L401" s="4"/>
      <c r="M401" s="4">
        <v>0</v>
      </c>
      <c r="N401" s="4">
        <v>1</v>
      </c>
      <c r="O401" s="4"/>
      <c r="P401" s="34" t="str">
        <f>_xlfn.IFNA(VLOOKUP(L401,[2]汇总!A:C,3,0),"")</f>
        <v/>
      </c>
      <c r="Q401" s="34"/>
      <c r="R401" s="34"/>
      <c r="S401" s="4">
        <v>2</v>
      </c>
      <c r="T401" s="4">
        <v>316</v>
      </c>
      <c r="U401" s="4"/>
      <c r="V401" s="4">
        <v>2</v>
      </c>
      <c r="W401">
        <v>372</v>
      </c>
      <c r="X401">
        <f t="shared" si="3"/>
        <v>56</v>
      </c>
      <c r="Y401">
        <f t="shared" si="4"/>
        <v>0.17721518987341772</v>
      </c>
    </row>
    <row r="402" spans="1:25" hidden="1">
      <c r="A402" s="34"/>
      <c r="B402" s="4">
        <v>54112</v>
      </c>
      <c r="C402" s="4" t="s">
        <v>1428</v>
      </c>
      <c r="D402" s="4">
        <v>4</v>
      </c>
      <c r="E402" s="4">
        <v>0</v>
      </c>
      <c r="F402" s="4">
        <v>5</v>
      </c>
      <c r="G402" s="4" t="s">
        <v>1429</v>
      </c>
      <c r="H402" s="4" t="s">
        <v>1430</v>
      </c>
      <c r="I402" s="4">
        <v>21</v>
      </c>
      <c r="J402" s="4">
        <v>2</v>
      </c>
      <c r="K402" s="4">
        <v>3</v>
      </c>
      <c r="L402" s="4"/>
      <c r="M402" s="4">
        <v>0</v>
      </c>
      <c r="N402" s="4">
        <v>1</v>
      </c>
      <c r="O402" s="4"/>
      <c r="P402" s="34" t="str">
        <f>_xlfn.IFNA(VLOOKUP(L402,[2]汇总!A:C,3,0),"")</f>
        <v/>
      </c>
      <c r="Q402" s="34"/>
      <c r="R402" s="34"/>
      <c r="S402" s="4">
        <v>2</v>
      </c>
      <c r="T402" s="4">
        <v>329</v>
      </c>
      <c r="U402" s="4"/>
      <c r="V402" s="4">
        <v>2</v>
      </c>
      <c r="W402">
        <v>388</v>
      </c>
      <c r="X402">
        <f t="shared" si="3"/>
        <v>59</v>
      </c>
      <c r="Y402">
        <f t="shared" si="4"/>
        <v>0.17933130699088146</v>
      </c>
    </row>
    <row r="403" spans="1:25" hidden="1">
      <c r="A403" s="34"/>
      <c r="B403" s="4">
        <v>54113</v>
      </c>
      <c r="C403" s="4" t="s">
        <v>1431</v>
      </c>
      <c r="D403" s="4">
        <v>4</v>
      </c>
      <c r="E403" s="4">
        <v>0</v>
      </c>
      <c r="F403" s="4">
        <v>5</v>
      </c>
      <c r="G403" s="4" t="s">
        <v>858</v>
      </c>
      <c r="H403" s="4" t="s">
        <v>859</v>
      </c>
      <c r="I403" s="4">
        <v>21</v>
      </c>
      <c r="J403" s="4">
        <v>2</v>
      </c>
      <c r="K403" s="4">
        <v>3</v>
      </c>
      <c r="L403" s="4"/>
      <c r="M403" s="4">
        <v>0</v>
      </c>
      <c r="N403" s="4">
        <v>1</v>
      </c>
      <c r="O403" s="4"/>
      <c r="P403" s="34" t="str">
        <f>_xlfn.IFNA(VLOOKUP(L403,[2]汇总!A:C,3,0),"")</f>
        <v/>
      </c>
      <c r="Q403" s="34"/>
      <c r="R403" s="34"/>
      <c r="S403" s="4">
        <v>2</v>
      </c>
      <c r="T403" s="4">
        <v>343</v>
      </c>
      <c r="U403" s="4"/>
      <c r="V403" s="4">
        <v>2</v>
      </c>
      <c r="W403">
        <v>404</v>
      </c>
      <c r="X403">
        <f t="shared" si="3"/>
        <v>61</v>
      </c>
      <c r="Y403">
        <f t="shared" si="4"/>
        <v>0.17784256559766765</v>
      </c>
    </row>
    <row r="404" spans="1:25" hidden="1">
      <c r="A404" s="34"/>
      <c r="B404" s="4">
        <v>54114</v>
      </c>
      <c r="C404" s="4" t="s">
        <v>1432</v>
      </c>
      <c r="D404" s="4">
        <v>4</v>
      </c>
      <c r="E404" s="4">
        <v>0</v>
      </c>
      <c r="F404" s="4">
        <v>5</v>
      </c>
      <c r="G404" s="4" t="s">
        <v>1433</v>
      </c>
      <c r="H404" s="4" t="s">
        <v>1434</v>
      </c>
      <c r="I404" s="4">
        <v>21</v>
      </c>
      <c r="J404" s="4">
        <v>2</v>
      </c>
      <c r="K404" s="4">
        <v>3</v>
      </c>
      <c r="L404" s="4"/>
      <c r="M404" s="4">
        <v>0</v>
      </c>
      <c r="N404" s="4">
        <v>1</v>
      </c>
      <c r="O404" s="4"/>
      <c r="P404" s="34" t="str">
        <f>_xlfn.IFNA(VLOOKUP(L404,[2]汇总!A:C,3,0),"")</f>
        <v/>
      </c>
      <c r="Q404" s="34"/>
      <c r="R404" s="34"/>
      <c r="S404" s="4">
        <v>2</v>
      </c>
      <c r="T404" s="4">
        <v>361</v>
      </c>
      <c r="U404" s="4"/>
      <c r="V404" s="4">
        <v>2</v>
      </c>
      <c r="W404">
        <v>425</v>
      </c>
      <c r="X404">
        <f t="shared" si="3"/>
        <v>64</v>
      </c>
      <c r="Y404">
        <f t="shared" si="4"/>
        <v>0.17728531855955679</v>
      </c>
    </row>
    <row r="405" spans="1:25" hidden="1">
      <c r="A405" s="34"/>
      <c r="B405" s="4">
        <v>54115</v>
      </c>
      <c r="C405" s="4" t="s">
        <v>1435</v>
      </c>
      <c r="D405" s="4">
        <v>4</v>
      </c>
      <c r="E405" s="4">
        <v>0</v>
      </c>
      <c r="F405" s="4">
        <v>6</v>
      </c>
      <c r="G405" s="4" t="s">
        <v>1436</v>
      </c>
      <c r="H405" s="4" t="s">
        <v>1437</v>
      </c>
      <c r="I405" s="4">
        <v>22</v>
      </c>
      <c r="J405" s="4">
        <v>2</v>
      </c>
      <c r="K405" s="4">
        <v>3</v>
      </c>
      <c r="L405" s="4"/>
      <c r="M405" s="4">
        <v>0</v>
      </c>
      <c r="N405" s="4">
        <v>1</v>
      </c>
      <c r="O405" s="4"/>
      <c r="P405" s="34" t="str">
        <f>_xlfn.IFNA(VLOOKUP(L405,[2]汇总!A:C,3,0),"")</f>
        <v/>
      </c>
      <c r="Q405" s="34"/>
      <c r="R405" s="34"/>
      <c r="S405" s="4">
        <v>1</v>
      </c>
      <c r="T405" s="4">
        <v>1768</v>
      </c>
      <c r="U405" s="4"/>
      <c r="V405" s="4">
        <v>1</v>
      </c>
      <c r="W405">
        <v>2080</v>
      </c>
      <c r="X405">
        <f t="shared" si="3"/>
        <v>312</v>
      </c>
      <c r="Y405">
        <f t="shared" si="4"/>
        <v>0.17647058823529413</v>
      </c>
    </row>
    <row r="406" spans="1:25" hidden="1">
      <c r="A406" s="34"/>
      <c r="B406" s="4">
        <v>54116</v>
      </c>
      <c r="C406" s="4" t="s">
        <v>1438</v>
      </c>
      <c r="D406" s="4">
        <v>4</v>
      </c>
      <c r="E406" s="4">
        <v>0</v>
      </c>
      <c r="F406" s="4">
        <v>6</v>
      </c>
      <c r="G406" s="4" t="s">
        <v>1439</v>
      </c>
      <c r="H406" s="4" t="s">
        <v>1440</v>
      </c>
      <c r="I406" s="4">
        <v>22</v>
      </c>
      <c r="J406" s="4">
        <v>2</v>
      </c>
      <c r="K406" s="4">
        <v>3</v>
      </c>
      <c r="L406" s="4"/>
      <c r="M406" s="4">
        <v>0</v>
      </c>
      <c r="N406" s="4">
        <v>1</v>
      </c>
      <c r="O406" s="4"/>
      <c r="P406" s="34" t="str">
        <f>_xlfn.IFNA(VLOOKUP(L406,[2]汇总!A:C,3,0),"")</f>
        <v/>
      </c>
      <c r="Q406" s="34"/>
      <c r="R406" s="34"/>
      <c r="S406" s="4">
        <v>1</v>
      </c>
      <c r="T406" s="4">
        <v>1880</v>
      </c>
      <c r="U406" s="4"/>
      <c r="V406" s="4">
        <v>1</v>
      </c>
      <c r="W406">
        <v>2212</v>
      </c>
      <c r="X406">
        <f t="shared" si="3"/>
        <v>332</v>
      </c>
      <c r="Y406">
        <f t="shared" si="4"/>
        <v>0.17659574468085107</v>
      </c>
    </row>
    <row r="407" spans="1:25" hidden="1">
      <c r="A407" s="34"/>
      <c r="B407" s="4">
        <v>54117</v>
      </c>
      <c r="C407" s="4" t="s">
        <v>1441</v>
      </c>
      <c r="D407" s="4">
        <v>4</v>
      </c>
      <c r="E407" s="4">
        <v>0</v>
      </c>
      <c r="F407" s="4">
        <v>6</v>
      </c>
      <c r="G407" s="4" t="s">
        <v>1442</v>
      </c>
      <c r="H407" s="4" t="s">
        <v>1443</v>
      </c>
      <c r="I407" s="4">
        <v>22</v>
      </c>
      <c r="J407" s="4">
        <v>2</v>
      </c>
      <c r="K407" s="4">
        <v>3</v>
      </c>
      <c r="L407" s="4"/>
      <c r="M407" s="4">
        <v>0</v>
      </c>
      <c r="N407" s="4">
        <v>1</v>
      </c>
      <c r="O407" s="4"/>
      <c r="P407" s="34" t="str">
        <f>_xlfn.IFNA(VLOOKUP(L407,[2]汇总!A:C,3,0),"")</f>
        <v/>
      </c>
      <c r="Q407" s="34"/>
      <c r="R407" s="34"/>
      <c r="S407" s="4">
        <v>1</v>
      </c>
      <c r="T407" s="4">
        <v>1992</v>
      </c>
      <c r="U407" s="4"/>
      <c r="V407" s="4">
        <v>1</v>
      </c>
      <c r="W407">
        <v>2344</v>
      </c>
      <c r="X407">
        <f t="shared" si="3"/>
        <v>352</v>
      </c>
      <c r="Y407">
        <f t="shared" si="4"/>
        <v>0.17670682730923695</v>
      </c>
    </row>
    <row r="408" spans="1:25" hidden="1">
      <c r="A408" s="34"/>
      <c r="B408" s="4">
        <v>54118</v>
      </c>
      <c r="C408" s="4" t="s">
        <v>1444</v>
      </c>
      <c r="D408" s="4">
        <v>4</v>
      </c>
      <c r="E408" s="4">
        <v>0</v>
      </c>
      <c r="F408" s="4">
        <v>6</v>
      </c>
      <c r="G408" s="4" t="s">
        <v>1445</v>
      </c>
      <c r="H408" s="4" t="s">
        <v>1446</v>
      </c>
      <c r="I408" s="4">
        <v>22</v>
      </c>
      <c r="J408" s="4">
        <v>2</v>
      </c>
      <c r="K408" s="4">
        <v>3</v>
      </c>
      <c r="L408" s="4"/>
      <c r="M408" s="4">
        <v>0</v>
      </c>
      <c r="N408" s="4">
        <v>1</v>
      </c>
      <c r="O408" s="4"/>
      <c r="P408" s="34" t="str">
        <f>_xlfn.IFNA(VLOOKUP(L408,[2]汇总!A:C,3,0),"")</f>
        <v/>
      </c>
      <c r="Q408" s="34"/>
      <c r="R408" s="34"/>
      <c r="S408" s="4">
        <v>1</v>
      </c>
      <c r="T408" s="4">
        <v>2104</v>
      </c>
      <c r="U408" s="4"/>
      <c r="V408" s="4">
        <v>1</v>
      </c>
      <c r="W408">
        <v>2476</v>
      </c>
      <c r="X408">
        <f t="shared" si="3"/>
        <v>372</v>
      </c>
      <c r="Y408">
        <f t="shared" si="4"/>
        <v>0.17680608365019013</v>
      </c>
    </row>
    <row r="409" spans="1:25" hidden="1">
      <c r="A409" s="34"/>
      <c r="B409" s="4">
        <v>54119</v>
      </c>
      <c r="C409" s="4" t="s">
        <v>1447</v>
      </c>
      <c r="D409" s="4">
        <v>4</v>
      </c>
      <c r="E409" s="4">
        <v>0</v>
      </c>
      <c r="F409" s="4">
        <v>6</v>
      </c>
      <c r="G409" s="4" t="s">
        <v>1448</v>
      </c>
      <c r="H409" s="4" t="s">
        <v>1449</v>
      </c>
      <c r="I409" s="4">
        <v>22</v>
      </c>
      <c r="J409" s="4">
        <v>2</v>
      </c>
      <c r="K409" s="4">
        <v>3</v>
      </c>
      <c r="L409" s="4"/>
      <c r="M409" s="4">
        <v>0</v>
      </c>
      <c r="N409" s="4">
        <v>1</v>
      </c>
      <c r="O409" s="4"/>
      <c r="P409" s="34" t="str">
        <f>_xlfn.IFNA(VLOOKUP(L409,[2]汇总!A:C,3,0),"")</f>
        <v/>
      </c>
      <c r="Q409" s="34"/>
      <c r="R409" s="34"/>
      <c r="S409" s="4">
        <v>1</v>
      </c>
      <c r="T409" s="4">
        <v>2216</v>
      </c>
      <c r="U409" s="4"/>
      <c r="V409" s="4">
        <v>1</v>
      </c>
      <c r="W409">
        <v>2608</v>
      </c>
      <c r="X409">
        <f t="shared" si="3"/>
        <v>392</v>
      </c>
      <c r="Y409">
        <f t="shared" si="4"/>
        <v>0.17689530685920576</v>
      </c>
    </row>
    <row r="410" spans="1:25" hidden="1">
      <c r="A410" s="34"/>
      <c r="B410" s="4">
        <v>54120</v>
      </c>
      <c r="C410" s="4" t="s">
        <v>1450</v>
      </c>
      <c r="D410" s="4">
        <v>4</v>
      </c>
      <c r="E410" s="4">
        <v>0</v>
      </c>
      <c r="F410" s="4">
        <v>6</v>
      </c>
      <c r="G410" s="4" t="s">
        <v>1451</v>
      </c>
      <c r="H410" s="4" t="s">
        <v>1452</v>
      </c>
      <c r="I410" s="4">
        <v>22</v>
      </c>
      <c r="J410" s="4">
        <v>2</v>
      </c>
      <c r="K410" s="4">
        <v>3</v>
      </c>
      <c r="L410" s="4"/>
      <c r="M410" s="4">
        <v>0</v>
      </c>
      <c r="N410" s="4">
        <v>1</v>
      </c>
      <c r="O410" s="4"/>
      <c r="P410" s="34" t="str">
        <f>_xlfn.IFNA(VLOOKUP(L410,[2]汇总!A:C,3,0),"")</f>
        <v/>
      </c>
      <c r="Q410" s="34"/>
      <c r="R410" s="34"/>
      <c r="S410" s="4">
        <v>1</v>
      </c>
      <c r="T410" s="4">
        <v>2329</v>
      </c>
      <c r="U410" s="4"/>
      <c r="V410" s="4">
        <v>1</v>
      </c>
      <c r="W410">
        <v>2740</v>
      </c>
      <c r="X410">
        <f t="shared" si="3"/>
        <v>411</v>
      </c>
      <c r="Y410">
        <f t="shared" si="4"/>
        <v>0.17647058823529413</v>
      </c>
    </row>
    <row r="411" spans="1:25" hidden="1">
      <c r="A411" s="34"/>
      <c r="B411" s="4">
        <v>54121</v>
      </c>
      <c r="C411" s="4" t="s">
        <v>1453</v>
      </c>
      <c r="D411" s="4">
        <v>4</v>
      </c>
      <c r="E411" s="4">
        <v>0</v>
      </c>
      <c r="F411" s="4">
        <v>6</v>
      </c>
      <c r="G411" s="4" t="s">
        <v>1454</v>
      </c>
      <c r="H411" s="4" t="s">
        <v>1455</v>
      </c>
      <c r="I411" s="4">
        <v>22</v>
      </c>
      <c r="J411" s="4">
        <v>2</v>
      </c>
      <c r="K411" s="4">
        <v>3</v>
      </c>
      <c r="L411" s="4"/>
      <c r="M411" s="4">
        <v>0</v>
      </c>
      <c r="N411" s="4">
        <v>1</v>
      </c>
      <c r="O411" s="4"/>
      <c r="P411" s="34" t="str">
        <f>_xlfn.IFNA(VLOOKUP(L411,[2]汇总!A:C,3,0),"")</f>
        <v/>
      </c>
      <c r="Q411" s="34"/>
      <c r="R411" s="34"/>
      <c r="S411" s="4">
        <v>1</v>
      </c>
      <c r="T411" s="4">
        <v>2441</v>
      </c>
      <c r="U411" s="4"/>
      <c r="V411" s="4">
        <v>1</v>
      </c>
      <c r="W411">
        <v>2872</v>
      </c>
      <c r="X411">
        <f t="shared" si="3"/>
        <v>431</v>
      </c>
      <c r="Y411">
        <f t="shared" si="4"/>
        <v>0.17656698074559607</v>
      </c>
    </row>
    <row r="412" spans="1:25" hidden="1">
      <c r="A412" s="34"/>
      <c r="B412" s="4">
        <v>54122</v>
      </c>
      <c r="C412" s="4" t="s">
        <v>1456</v>
      </c>
      <c r="D412" s="4">
        <v>4</v>
      </c>
      <c r="E412" s="4">
        <v>0</v>
      </c>
      <c r="F412" s="4">
        <v>6</v>
      </c>
      <c r="G412" s="4" t="s">
        <v>1457</v>
      </c>
      <c r="H412" s="4" t="s">
        <v>1458</v>
      </c>
      <c r="I412" s="4">
        <v>22</v>
      </c>
      <c r="J412" s="4">
        <v>2</v>
      </c>
      <c r="K412" s="4">
        <v>3</v>
      </c>
      <c r="L412" s="4"/>
      <c r="M412" s="4">
        <v>0</v>
      </c>
      <c r="N412" s="4">
        <v>1</v>
      </c>
      <c r="O412" s="4"/>
      <c r="P412" s="34" t="str">
        <f>_xlfn.IFNA(VLOOKUP(L412,[2]汇总!A:C,3,0),"")</f>
        <v/>
      </c>
      <c r="Q412" s="34"/>
      <c r="R412" s="34"/>
      <c r="S412" s="4">
        <v>1</v>
      </c>
      <c r="T412" s="4">
        <v>2553</v>
      </c>
      <c r="U412" s="4"/>
      <c r="V412" s="4">
        <v>1</v>
      </c>
      <c r="W412">
        <v>3004</v>
      </c>
      <c r="X412">
        <f t="shared" si="3"/>
        <v>451</v>
      </c>
      <c r="Y412">
        <f t="shared" si="4"/>
        <v>0.17665491578535056</v>
      </c>
    </row>
    <row r="413" spans="1:25" hidden="1">
      <c r="A413" s="34"/>
      <c r="B413" s="4">
        <v>54123</v>
      </c>
      <c r="C413" s="4" t="s">
        <v>1459</v>
      </c>
      <c r="D413" s="4">
        <v>4</v>
      </c>
      <c r="E413" s="4">
        <v>0</v>
      </c>
      <c r="F413" s="4">
        <v>6</v>
      </c>
      <c r="G413" s="4" t="s">
        <v>1460</v>
      </c>
      <c r="H413" s="4" t="s">
        <v>1461</v>
      </c>
      <c r="I413" s="4">
        <v>22</v>
      </c>
      <c r="J413" s="4">
        <v>2</v>
      </c>
      <c r="K413" s="4">
        <v>3</v>
      </c>
      <c r="L413" s="4"/>
      <c r="M413" s="4">
        <v>0</v>
      </c>
      <c r="N413" s="4">
        <v>1</v>
      </c>
      <c r="O413" s="4"/>
      <c r="P413" s="34" t="str">
        <f>_xlfn.IFNA(VLOOKUP(L413,[2]汇总!A:C,3,0),"")</f>
        <v/>
      </c>
      <c r="Q413" s="34"/>
      <c r="R413" s="34"/>
      <c r="S413" s="4">
        <v>1</v>
      </c>
      <c r="T413" s="4">
        <v>2665</v>
      </c>
      <c r="U413" s="4"/>
      <c r="V413" s="4">
        <v>1</v>
      </c>
      <c r="W413">
        <v>3136</v>
      </c>
      <c r="X413">
        <f t="shared" si="3"/>
        <v>471</v>
      </c>
      <c r="Y413">
        <f t="shared" si="4"/>
        <v>0.17673545966228893</v>
      </c>
    </row>
    <row r="414" spans="1:25" hidden="1">
      <c r="A414" s="34"/>
      <c r="B414" s="4">
        <v>54124</v>
      </c>
      <c r="C414" s="4" t="s">
        <v>1462</v>
      </c>
      <c r="D414" s="4">
        <v>4</v>
      </c>
      <c r="E414" s="4">
        <v>0</v>
      </c>
      <c r="F414" s="4">
        <v>6</v>
      </c>
      <c r="G414" s="4" t="s">
        <v>1463</v>
      </c>
      <c r="H414" s="4" t="s">
        <v>1464</v>
      </c>
      <c r="I414" s="4">
        <v>22</v>
      </c>
      <c r="J414" s="4">
        <v>2</v>
      </c>
      <c r="K414" s="4">
        <v>3</v>
      </c>
      <c r="L414" s="4"/>
      <c r="M414" s="4">
        <v>0</v>
      </c>
      <c r="N414" s="4">
        <v>1</v>
      </c>
      <c r="O414" s="4"/>
      <c r="P414" s="34" t="str">
        <f>_xlfn.IFNA(VLOOKUP(L414,[2]汇总!A:C,3,0),"")</f>
        <v/>
      </c>
      <c r="Q414" s="34"/>
      <c r="R414" s="34"/>
      <c r="S414" s="4">
        <v>1</v>
      </c>
      <c r="T414" s="4">
        <v>2777</v>
      </c>
      <c r="U414" s="4"/>
      <c r="V414" s="4">
        <v>1</v>
      </c>
      <c r="W414">
        <v>3268</v>
      </c>
      <c r="X414">
        <f t="shared" si="3"/>
        <v>491</v>
      </c>
      <c r="Y414">
        <f t="shared" si="4"/>
        <v>0.17680950666186532</v>
      </c>
    </row>
    <row r="415" spans="1:25" hidden="1">
      <c r="A415" s="34"/>
      <c r="B415" s="4">
        <v>54125</v>
      </c>
      <c r="C415" s="4" t="s">
        <v>1465</v>
      </c>
      <c r="D415" s="4">
        <v>4</v>
      </c>
      <c r="E415" s="4">
        <v>0</v>
      </c>
      <c r="F415" s="4">
        <v>6</v>
      </c>
      <c r="G415" s="4" t="s">
        <v>1466</v>
      </c>
      <c r="H415" s="4" t="s">
        <v>1467</v>
      </c>
      <c r="I415" s="4">
        <v>22</v>
      </c>
      <c r="J415" s="4">
        <v>2</v>
      </c>
      <c r="K415" s="4">
        <v>3</v>
      </c>
      <c r="L415" s="4"/>
      <c r="M415" s="4">
        <v>0</v>
      </c>
      <c r="N415" s="4">
        <v>1</v>
      </c>
      <c r="O415" s="4"/>
      <c r="P415" s="34" t="str">
        <f>_xlfn.IFNA(VLOOKUP(L415,[2]汇总!A:C,3,0),"")</f>
        <v/>
      </c>
      <c r="Q415" s="34"/>
      <c r="R415" s="34"/>
      <c r="S415" s="4">
        <v>1</v>
      </c>
      <c r="T415" s="4">
        <v>2890</v>
      </c>
      <c r="U415" s="4"/>
      <c r="V415" s="4">
        <v>1</v>
      </c>
      <c r="W415">
        <v>3401</v>
      </c>
      <c r="X415">
        <f t="shared" si="3"/>
        <v>511</v>
      </c>
      <c r="Y415">
        <f t="shared" si="4"/>
        <v>0.17681660899653978</v>
      </c>
    </row>
    <row r="416" spans="1:25" hidden="1">
      <c r="A416" s="34"/>
      <c r="B416" s="4">
        <v>55001</v>
      </c>
      <c r="C416" s="4" t="s">
        <v>711</v>
      </c>
      <c r="D416" s="4">
        <v>5</v>
      </c>
      <c r="E416" s="4">
        <v>3</v>
      </c>
      <c r="F416" s="4">
        <v>1</v>
      </c>
      <c r="G416" s="4" t="s">
        <v>712</v>
      </c>
      <c r="H416" s="4" t="s">
        <v>713</v>
      </c>
      <c r="I416" s="4">
        <v>14</v>
      </c>
      <c r="J416" s="4">
        <v>2</v>
      </c>
      <c r="K416" s="4">
        <v>4</v>
      </c>
      <c r="L416" s="4"/>
      <c r="M416" s="4">
        <v>0</v>
      </c>
      <c r="N416" s="4">
        <v>1</v>
      </c>
      <c r="O416" s="4"/>
      <c r="P416" s="34" t="str">
        <f>_xlfn.IFNA(VLOOKUP(L416,[2]汇总!A:C,3,0),"")</f>
        <v/>
      </c>
      <c r="Q416" s="34"/>
      <c r="R416" s="34"/>
      <c r="S416" s="4">
        <v>2</v>
      </c>
      <c r="T416" s="4">
        <v>1440</v>
      </c>
      <c r="U416" s="4"/>
      <c r="V416" s="4">
        <v>2</v>
      </c>
      <c r="W416">
        <v>1836</v>
      </c>
    </row>
    <row r="417" spans="1:23" hidden="1">
      <c r="A417" s="34"/>
      <c r="B417" s="4">
        <v>55002</v>
      </c>
      <c r="C417" s="4" t="s">
        <v>1468</v>
      </c>
      <c r="D417" s="4">
        <v>5</v>
      </c>
      <c r="E417" s="4">
        <v>3</v>
      </c>
      <c r="F417" s="4">
        <v>1</v>
      </c>
      <c r="G417" s="4" t="s">
        <v>650</v>
      </c>
      <c r="H417" s="4" t="s">
        <v>712</v>
      </c>
      <c r="I417" s="4">
        <v>14</v>
      </c>
      <c r="J417" s="4">
        <v>2</v>
      </c>
      <c r="K417" s="4">
        <v>4</v>
      </c>
      <c r="L417" s="4"/>
      <c r="M417" s="4">
        <v>0</v>
      </c>
      <c r="N417" s="4">
        <v>1</v>
      </c>
      <c r="O417" s="4"/>
      <c r="P417" s="34" t="str">
        <f>_xlfn.IFNA(VLOOKUP(L417,[2]汇总!A:C,3,0),"")</f>
        <v/>
      </c>
      <c r="Q417" s="34"/>
      <c r="R417" s="34"/>
      <c r="S417" s="4">
        <v>2</v>
      </c>
      <c r="T417" s="4">
        <v>1224</v>
      </c>
      <c r="U417" s="4"/>
      <c r="V417" s="4">
        <v>2</v>
      </c>
      <c r="W417">
        <v>1440</v>
      </c>
    </row>
    <row r="418" spans="1:23" hidden="1">
      <c r="A418" s="34"/>
      <c r="B418" s="4">
        <v>55003</v>
      </c>
      <c r="C418" s="4" t="s">
        <v>1469</v>
      </c>
      <c r="D418" s="4">
        <v>5</v>
      </c>
      <c r="E418" s="4">
        <v>3</v>
      </c>
      <c r="F418" s="4">
        <v>1</v>
      </c>
      <c r="G418" s="4" t="s">
        <v>1470</v>
      </c>
      <c r="H418" s="4" t="s">
        <v>1471</v>
      </c>
      <c r="I418" s="4">
        <v>14</v>
      </c>
      <c r="J418" s="4">
        <v>2</v>
      </c>
      <c r="K418" s="4">
        <v>4</v>
      </c>
      <c r="L418" s="4"/>
      <c r="M418" s="4">
        <v>0</v>
      </c>
      <c r="N418" s="4">
        <v>1</v>
      </c>
      <c r="O418" s="4"/>
      <c r="P418" s="34" t="str">
        <f>_xlfn.IFNA(VLOOKUP(L418,[2]汇总!A:C,3,0),"")</f>
        <v/>
      </c>
      <c r="Q418" s="34"/>
      <c r="R418" s="34"/>
      <c r="S418" s="4">
        <v>2</v>
      </c>
      <c r="T418" s="4">
        <v>1254</v>
      </c>
      <c r="U418" s="4"/>
      <c r="V418" s="4">
        <v>2</v>
      </c>
      <c r="W418">
        <v>1476</v>
      </c>
    </row>
    <row r="419" spans="1:23" hidden="1">
      <c r="A419" s="34"/>
      <c r="B419" s="4">
        <v>55004</v>
      </c>
      <c r="C419" s="4" t="s">
        <v>1472</v>
      </c>
      <c r="D419" s="4">
        <v>5</v>
      </c>
      <c r="E419" s="4">
        <v>3</v>
      </c>
      <c r="F419" s="4">
        <v>1</v>
      </c>
      <c r="G419" s="4" t="s">
        <v>1473</v>
      </c>
      <c r="H419" s="4" t="s">
        <v>1474</v>
      </c>
      <c r="I419" s="4">
        <v>14</v>
      </c>
      <c r="J419" s="4">
        <v>3</v>
      </c>
      <c r="K419" s="4">
        <v>3</v>
      </c>
      <c r="L419" s="4"/>
      <c r="M419" s="4">
        <v>0</v>
      </c>
      <c r="N419" s="4">
        <v>1</v>
      </c>
      <c r="O419" s="4"/>
      <c r="P419" s="34" t="str">
        <f>_xlfn.IFNA(VLOOKUP(L419,[2]汇总!A:C,3,0),"")</f>
        <v/>
      </c>
      <c r="Q419" s="34"/>
      <c r="R419" s="34"/>
      <c r="S419" s="4">
        <v>2</v>
      </c>
      <c r="T419" s="4">
        <v>1285</v>
      </c>
      <c r="U419" s="4"/>
      <c r="V419" s="4">
        <v>2</v>
      </c>
      <c r="W419">
        <v>1512</v>
      </c>
    </row>
    <row r="420" spans="1:23" hidden="1">
      <c r="A420" s="34"/>
      <c r="B420" s="4">
        <v>55005</v>
      </c>
      <c r="C420" s="4" t="s">
        <v>1475</v>
      </c>
      <c r="D420" s="4">
        <v>5</v>
      </c>
      <c r="E420" s="4">
        <v>3</v>
      </c>
      <c r="F420" s="4">
        <v>1</v>
      </c>
      <c r="G420" s="4" t="s">
        <v>1476</v>
      </c>
      <c r="H420" s="4" t="s">
        <v>1477</v>
      </c>
      <c r="I420" s="4">
        <v>14</v>
      </c>
      <c r="J420" s="4">
        <v>3</v>
      </c>
      <c r="K420" s="4">
        <v>3</v>
      </c>
      <c r="L420" s="4"/>
      <c r="M420" s="4">
        <v>0</v>
      </c>
      <c r="N420" s="4">
        <v>1</v>
      </c>
      <c r="O420" s="4"/>
      <c r="P420" s="34" t="str">
        <f>_xlfn.IFNA(VLOOKUP(L420,[2]汇总!A:C,3,0),"")</f>
        <v/>
      </c>
      <c r="Q420" s="34"/>
      <c r="R420" s="34"/>
      <c r="S420" s="4">
        <v>2</v>
      </c>
      <c r="T420" s="4">
        <v>1315</v>
      </c>
      <c r="U420" s="4"/>
      <c r="V420" s="4">
        <v>2</v>
      </c>
      <c r="W420">
        <v>1548</v>
      </c>
    </row>
    <row r="421" spans="1:23" hidden="1">
      <c r="A421" s="34"/>
      <c r="B421" s="4">
        <v>55006</v>
      </c>
      <c r="C421" s="4" t="s">
        <v>1478</v>
      </c>
      <c r="D421" s="4">
        <v>5</v>
      </c>
      <c r="E421" s="4">
        <v>3</v>
      </c>
      <c r="F421" s="4">
        <v>1</v>
      </c>
      <c r="G421" s="4" t="s">
        <v>1479</v>
      </c>
      <c r="H421" s="4" t="s">
        <v>1480</v>
      </c>
      <c r="I421" s="4">
        <v>14</v>
      </c>
      <c r="J421" s="4">
        <v>2</v>
      </c>
      <c r="K421" s="4">
        <v>4</v>
      </c>
      <c r="L421" s="4"/>
      <c r="M421" s="4">
        <v>50</v>
      </c>
      <c r="N421" s="4">
        <v>0</v>
      </c>
      <c r="O421" s="4"/>
      <c r="P421" s="34" t="str">
        <f>_xlfn.IFNA(VLOOKUP(L421,[2]汇总!A:C,3,0),"")</f>
        <v/>
      </c>
      <c r="Q421" s="34"/>
      <c r="R421" s="34"/>
      <c r="S421" s="4">
        <v>2</v>
      </c>
      <c r="T421" s="4">
        <v>1377</v>
      </c>
      <c r="U421" s="4"/>
      <c r="V421" s="4">
        <v>2</v>
      </c>
      <c r="W421">
        <v>1620</v>
      </c>
    </row>
    <row r="422" spans="1:23" hidden="1">
      <c r="A422" s="34"/>
      <c r="B422" s="4">
        <v>55007</v>
      </c>
      <c r="C422" s="4" t="s">
        <v>1481</v>
      </c>
      <c r="D422" s="4">
        <v>5</v>
      </c>
      <c r="E422" s="4">
        <v>3</v>
      </c>
      <c r="F422" s="4">
        <v>1</v>
      </c>
      <c r="G422" s="4" t="s">
        <v>1482</v>
      </c>
      <c r="H422" s="4" t="s">
        <v>1483</v>
      </c>
      <c r="I422" s="4">
        <v>14</v>
      </c>
      <c r="J422" s="4">
        <v>2</v>
      </c>
      <c r="K422" s="4">
        <v>4</v>
      </c>
      <c r="L422" s="4"/>
      <c r="M422" s="4">
        <v>60</v>
      </c>
      <c r="N422" s="4">
        <v>0</v>
      </c>
      <c r="O422" s="4"/>
      <c r="P422" s="34" t="str">
        <f>_xlfn.IFNA(VLOOKUP(L422,[2]汇总!A:C,3,0),"")</f>
        <v/>
      </c>
      <c r="Q422" s="34"/>
      <c r="R422" s="34"/>
      <c r="S422" s="4">
        <v>2</v>
      </c>
      <c r="T422" s="4">
        <v>1438</v>
      </c>
      <c r="U422" s="4"/>
      <c r="V422" s="4">
        <v>2</v>
      </c>
      <c r="W422">
        <v>1692</v>
      </c>
    </row>
    <row r="423" spans="1:23" hidden="1">
      <c r="A423" s="34"/>
      <c r="B423" s="4">
        <v>55008</v>
      </c>
      <c r="C423" s="4" t="s">
        <v>1484</v>
      </c>
      <c r="D423" s="4">
        <v>5</v>
      </c>
      <c r="E423" s="4">
        <v>3</v>
      </c>
      <c r="F423" s="4">
        <v>1</v>
      </c>
      <c r="G423" s="4" t="s">
        <v>1485</v>
      </c>
      <c r="H423" s="4" t="s">
        <v>1486</v>
      </c>
      <c r="I423" s="4">
        <v>14</v>
      </c>
      <c r="J423" s="4">
        <v>2</v>
      </c>
      <c r="K423" s="4">
        <v>4</v>
      </c>
      <c r="L423" s="4"/>
      <c r="M423" s="4">
        <v>70</v>
      </c>
      <c r="N423" s="4">
        <v>0</v>
      </c>
      <c r="O423" s="4"/>
      <c r="P423" s="34" t="str">
        <f>_xlfn.IFNA(VLOOKUP(L423,[2]汇总!A:C,3,0),"")</f>
        <v/>
      </c>
      <c r="Q423" s="34"/>
      <c r="R423" s="34"/>
      <c r="S423" s="4">
        <v>2</v>
      </c>
      <c r="T423" s="4">
        <v>1499</v>
      </c>
      <c r="U423" s="4"/>
      <c r="V423" s="4">
        <v>2</v>
      </c>
      <c r="W423">
        <v>1764</v>
      </c>
    </row>
    <row r="424" spans="1:23" hidden="1">
      <c r="A424" s="34"/>
      <c r="B424" s="4">
        <v>55009</v>
      </c>
      <c r="C424" s="4" t="s">
        <v>1487</v>
      </c>
      <c r="D424" s="4">
        <v>5</v>
      </c>
      <c r="E424" s="4">
        <v>3</v>
      </c>
      <c r="F424" s="4">
        <v>1</v>
      </c>
      <c r="G424" s="4" t="s">
        <v>1488</v>
      </c>
      <c r="H424" s="4" t="s">
        <v>713</v>
      </c>
      <c r="I424" s="4">
        <v>14</v>
      </c>
      <c r="J424" s="4">
        <v>2</v>
      </c>
      <c r="K424" s="4">
        <v>4</v>
      </c>
      <c r="L424" s="4"/>
      <c r="M424" s="4">
        <v>80</v>
      </c>
      <c r="N424" s="4">
        <v>0</v>
      </c>
      <c r="O424" s="4"/>
      <c r="P424" s="34" t="str">
        <f>_xlfn.IFNA(VLOOKUP(L424,[2]汇总!A:C,3,0),"")</f>
        <v/>
      </c>
      <c r="Q424" s="34"/>
      <c r="R424" s="34"/>
      <c r="S424" s="4">
        <v>2</v>
      </c>
      <c r="T424" s="4">
        <v>1560</v>
      </c>
      <c r="U424" s="4"/>
      <c r="V424" s="4">
        <v>2</v>
      </c>
      <c r="W424">
        <v>1836</v>
      </c>
    </row>
    <row r="425" spans="1:23" hidden="1">
      <c r="A425" s="34"/>
      <c r="B425" s="4">
        <v>55010</v>
      </c>
      <c r="C425" s="4" t="s">
        <v>1489</v>
      </c>
      <c r="D425" s="4">
        <v>5</v>
      </c>
      <c r="E425" s="4">
        <v>3</v>
      </c>
      <c r="F425" s="4">
        <v>1</v>
      </c>
      <c r="G425" s="4" t="s">
        <v>1490</v>
      </c>
      <c r="H425" s="4" t="s">
        <v>1491</v>
      </c>
      <c r="I425" s="4">
        <v>14</v>
      </c>
      <c r="J425" s="4">
        <v>2</v>
      </c>
      <c r="K425" s="4">
        <v>4</v>
      </c>
      <c r="L425" s="4">
        <v>511004</v>
      </c>
      <c r="M425" s="4">
        <v>0</v>
      </c>
      <c r="N425" s="4">
        <v>1</v>
      </c>
      <c r="O425" s="4">
        <v>1500</v>
      </c>
      <c r="P425" s="34" t="str">
        <f>_xlfn.IFNA(VLOOKUP(L425,[2]汇总!A:C,3,0),"")</f>
        <v>战斗中，增加10%效果抵抗。</v>
      </c>
      <c r="Q425" s="34"/>
      <c r="R425" s="34"/>
      <c r="S425" s="4">
        <v>2</v>
      </c>
      <c r="T425" s="4">
        <v>1468</v>
      </c>
      <c r="U425" s="4"/>
      <c r="V425" s="4">
        <v>2</v>
      </c>
      <c r="W425">
        <v>1728</v>
      </c>
    </row>
    <row r="426" spans="1:23" hidden="1">
      <c r="A426" s="34"/>
      <c r="B426" s="4">
        <v>55011</v>
      </c>
      <c r="C426" s="4" t="s">
        <v>1492</v>
      </c>
      <c r="D426" s="4">
        <v>5</v>
      </c>
      <c r="E426" s="4">
        <v>3</v>
      </c>
      <c r="F426" s="4">
        <v>1</v>
      </c>
      <c r="G426" s="4" t="s">
        <v>1493</v>
      </c>
      <c r="H426" s="4" t="s">
        <v>1494</v>
      </c>
      <c r="I426" s="4">
        <v>14</v>
      </c>
      <c r="J426" s="4">
        <v>2</v>
      </c>
      <c r="K426" s="4">
        <v>4</v>
      </c>
      <c r="L426" s="4">
        <v>511005</v>
      </c>
      <c r="M426" s="4">
        <v>0</v>
      </c>
      <c r="N426" s="4">
        <v>1</v>
      </c>
      <c r="O426" s="4">
        <v>1500</v>
      </c>
      <c r="P426" s="34" t="str">
        <f>_xlfn.IFNA(VLOOKUP(L426,[2]汇总!A:C,3,0),"")</f>
        <v>战斗中，增加20%受到的治疗效果。</v>
      </c>
      <c r="Q426" s="34"/>
      <c r="R426" s="34"/>
      <c r="S426" s="4">
        <v>2</v>
      </c>
      <c r="T426" s="4">
        <v>1509</v>
      </c>
      <c r="U426" s="4"/>
      <c r="V426" s="4">
        <v>2</v>
      </c>
      <c r="W426">
        <v>1776</v>
      </c>
    </row>
    <row r="427" spans="1:23" hidden="1">
      <c r="A427" s="34"/>
      <c r="B427" s="4">
        <v>55012</v>
      </c>
      <c r="C427" s="4" t="s">
        <v>1495</v>
      </c>
      <c r="D427" s="4">
        <v>5</v>
      </c>
      <c r="E427" s="4">
        <v>3</v>
      </c>
      <c r="F427" s="4">
        <v>1</v>
      </c>
      <c r="G427" s="4" t="s">
        <v>1496</v>
      </c>
      <c r="H427" s="4" t="s">
        <v>1497</v>
      </c>
      <c r="I427" s="4">
        <v>14</v>
      </c>
      <c r="J427" s="4">
        <v>2</v>
      </c>
      <c r="K427" s="4">
        <v>4</v>
      </c>
      <c r="L427" s="4">
        <v>511006</v>
      </c>
      <c r="M427" s="4">
        <v>0</v>
      </c>
      <c r="N427" s="4">
        <v>1</v>
      </c>
      <c r="O427" s="4">
        <v>1500</v>
      </c>
      <c r="P427" s="34" t="str">
        <f>_xlfn.IFNA(VLOOKUP(L427,[2]汇总!A:C,3,0),"")</f>
        <v>战斗中，增加20%最大生命值。</v>
      </c>
      <c r="Q427" s="34"/>
      <c r="R427" s="34"/>
      <c r="S427" s="4">
        <v>2</v>
      </c>
      <c r="T427" s="4">
        <v>1550</v>
      </c>
      <c r="U427" s="4"/>
      <c r="V427" s="4">
        <v>2</v>
      </c>
      <c r="W427">
        <v>1824</v>
      </c>
    </row>
    <row r="428" spans="1:23" hidden="1">
      <c r="A428" s="34"/>
      <c r="B428" s="4">
        <v>55013</v>
      </c>
      <c r="C428" s="4" t="s">
        <v>1498</v>
      </c>
      <c r="D428" s="4">
        <v>5</v>
      </c>
      <c r="E428" s="4">
        <v>3</v>
      </c>
      <c r="F428" s="4">
        <v>1</v>
      </c>
      <c r="G428" s="4" t="s">
        <v>1499</v>
      </c>
      <c r="H428" s="4" t="s">
        <v>1500</v>
      </c>
      <c r="I428" s="4">
        <v>14</v>
      </c>
      <c r="J428" s="4">
        <v>2</v>
      </c>
      <c r="K428" s="4">
        <v>4</v>
      </c>
      <c r="L428" s="4">
        <v>511007</v>
      </c>
      <c r="M428" s="4">
        <v>0</v>
      </c>
      <c r="N428" s="4">
        <v>1</v>
      </c>
      <c r="O428" s="4">
        <v>1500</v>
      </c>
      <c r="P428" s="34" t="str">
        <f>_xlfn.IFNA(VLOOKUP(L428,[2]汇总!A:C,3,0),"")</f>
        <v>战斗中，增加20%抗暴率。</v>
      </c>
      <c r="Q428" s="34"/>
      <c r="R428" s="34"/>
      <c r="S428" s="4">
        <v>2</v>
      </c>
      <c r="T428" s="4">
        <v>1591</v>
      </c>
      <c r="U428" s="4"/>
      <c r="V428" s="4">
        <v>2</v>
      </c>
      <c r="W428">
        <v>1872</v>
      </c>
    </row>
    <row r="429" spans="1:23" hidden="1">
      <c r="A429" s="41"/>
      <c r="B429" s="42">
        <v>55014</v>
      </c>
      <c r="C429" s="42" t="s">
        <v>1501</v>
      </c>
      <c r="D429" s="42">
        <v>5</v>
      </c>
      <c r="E429" s="42">
        <v>3</v>
      </c>
      <c r="F429" s="42">
        <v>1</v>
      </c>
      <c r="G429" s="42" t="s">
        <v>1502</v>
      </c>
      <c r="H429" s="42" t="s">
        <v>1503</v>
      </c>
      <c r="I429" s="42">
        <v>31</v>
      </c>
      <c r="J429" s="42">
        <v>4</v>
      </c>
      <c r="K429" s="42">
        <v>4</v>
      </c>
      <c r="L429" s="42"/>
      <c r="M429" s="42">
        <v>0</v>
      </c>
      <c r="N429" s="42">
        <v>1</v>
      </c>
      <c r="O429" s="42"/>
      <c r="P429" s="43" t="str">
        <f>_xlfn.IFNA(VLOOKUP(L429,[2]汇总!A:C,3,0),"")</f>
        <v/>
      </c>
      <c r="Q429" s="43"/>
      <c r="R429" s="43"/>
      <c r="S429" s="42">
        <v>2</v>
      </c>
      <c r="T429" s="42">
        <v>1621</v>
      </c>
      <c r="U429" s="42"/>
      <c r="V429" s="42">
        <v>2</v>
      </c>
      <c r="W429">
        <v>1908</v>
      </c>
    </row>
    <row r="430" spans="1:23" hidden="1">
      <c r="A430" s="41"/>
      <c r="B430" s="42">
        <v>55015</v>
      </c>
      <c r="C430" s="42" t="s">
        <v>1504</v>
      </c>
      <c r="D430" s="42">
        <v>5</v>
      </c>
      <c r="E430" s="42">
        <v>3</v>
      </c>
      <c r="F430" s="42">
        <v>1</v>
      </c>
      <c r="G430" s="42" t="s">
        <v>1505</v>
      </c>
      <c r="H430" s="42" t="s">
        <v>1506</v>
      </c>
      <c r="I430" s="42">
        <v>32</v>
      </c>
      <c r="J430" s="42">
        <v>4</v>
      </c>
      <c r="K430" s="42">
        <v>4</v>
      </c>
      <c r="L430" s="42"/>
      <c r="M430" s="42">
        <v>0</v>
      </c>
      <c r="N430" s="42">
        <v>1</v>
      </c>
      <c r="O430" s="42"/>
      <c r="P430" s="43" t="str">
        <f>_xlfn.IFNA(VLOOKUP(L430,[2]汇总!A:C,3,0),"")</f>
        <v/>
      </c>
      <c r="Q430" s="43"/>
      <c r="R430" s="43"/>
      <c r="S430" s="42">
        <v>2</v>
      </c>
      <c r="T430" s="42">
        <v>1662</v>
      </c>
      <c r="U430" s="42"/>
      <c r="V430" s="42">
        <v>2</v>
      </c>
      <c r="W430">
        <v>1956</v>
      </c>
    </row>
    <row r="431" spans="1:23" hidden="1">
      <c r="A431" s="41"/>
      <c r="B431" s="42">
        <v>55016</v>
      </c>
      <c r="C431" s="42" t="s">
        <v>1507</v>
      </c>
      <c r="D431" s="42">
        <v>5</v>
      </c>
      <c r="E431" s="42">
        <v>3</v>
      </c>
      <c r="F431" s="42">
        <v>1</v>
      </c>
      <c r="G431" s="42" t="s">
        <v>1508</v>
      </c>
      <c r="H431" s="42" t="s">
        <v>1509</v>
      </c>
      <c r="I431" s="42">
        <v>33</v>
      </c>
      <c r="J431" s="42">
        <v>4</v>
      </c>
      <c r="K431" s="42">
        <v>4</v>
      </c>
      <c r="L431" s="42"/>
      <c r="M431" s="42">
        <v>0</v>
      </c>
      <c r="N431" s="42">
        <v>1</v>
      </c>
      <c r="O431" s="42"/>
      <c r="P431" s="43" t="str">
        <f>_xlfn.IFNA(VLOOKUP(L431,[2]汇总!A:C,3,0),"")</f>
        <v/>
      </c>
      <c r="Q431" s="43"/>
      <c r="R431" s="43"/>
      <c r="S431" s="42">
        <v>2</v>
      </c>
      <c r="T431" s="42">
        <v>1703</v>
      </c>
      <c r="U431" s="42"/>
      <c r="V431" s="42">
        <v>2</v>
      </c>
      <c r="W431">
        <v>2004</v>
      </c>
    </row>
    <row r="432" spans="1:23" hidden="1">
      <c r="A432" s="34"/>
      <c r="B432" s="4">
        <v>55017</v>
      </c>
      <c r="C432" s="4" t="s">
        <v>714</v>
      </c>
      <c r="D432" s="4">
        <v>5</v>
      </c>
      <c r="E432" s="4">
        <v>3</v>
      </c>
      <c r="F432" s="4">
        <v>1</v>
      </c>
      <c r="G432" s="4" t="s">
        <v>715</v>
      </c>
      <c r="H432" s="4" t="s">
        <v>716</v>
      </c>
      <c r="I432" s="4">
        <v>14</v>
      </c>
      <c r="J432" s="4">
        <v>4</v>
      </c>
      <c r="K432" s="4">
        <v>4</v>
      </c>
      <c r="L432" s="4">
        <v>511008</v>
      </c>
      <c r="M432" s="4">
        <v>0</v>
      </c>
      <c r="N432" s="4">
        <v>1</v>
      </c>
      <c r="O432" s="4">
        <v>1500</v>
      </c>
      <c r="P432" s="34" t="str">
        <f>_xlfn.IFNA(VLOOKUP(L432,[2]汇总!A:C,3,0),"")</f>
        <v>战斗中，增加20%攻击力。</v>
      </c>
      <c r="Q432" s="34"/>
      <c r="R432" s="34"/>
      <c r="S432" s="4">
        <v>2</v>
      </c>
      <c r="T432" s="4">
        <v>1744</v>
      </c>
      <c r="U432" s="4"/>
      <c r="V432" s="4">
        <v>2</v>
      </c>
      <c r="W432">
        <v>2052</v>
      </c>
    </row>
    <row r="433" spans="1:23" hidden="1">
      <c r="A433" s="34"/>
      <c r="B433" s="4">
        <v>55019</v>
      </c>
      <c r="C433" s="4" t="s">
        <v>720</v>
      </c>
      <c r="D433" s="4">
        <v>5</v>
      </c>
      <c r="E433" s="4">
        <v>3</v>
      </c>
      <c r="F433" s="4">
        <v>1</v>
      </c>
      <c r="G433" s="4" t="s">
        <v>721</v>
      </c>
      <c r="H433" s="4" t="s">
        <v>722</v>
      </c>
      <c r="I433" s="4">
        <v>14</v>
      </c>
      <c r="J433" s="4">
        <v>4</v>
      </c>
      <c r="K433" s="4">
        <v>4</v>
      </c>
      <c r="L433" s="4">
        <v>511010</v>
      </c>
      <c r="M433" s="4">
        <v>0</v>
      </c>
      <c r="N433" s="4">
        <v>1</v>
      </c>
      <c r="O433" s="4">
        <v>1500</v>
      </c>
      <c r="P433" s="34" t="str">
        <f>_xlfn.IFNA(VLOOKUP(L433,[2]汇总!A:C,3,0),"")</f>
        <v>战斗中，增加10%暴击率。</v>
      </c>
      <c r="Q433" s="34"/>
      <c r="R433" s="34"/>
      <c r="S433" s="4">
        <v>2</v>
      </c>
      <c r="T433" s="4">
        <v>1805</v>
      </c>
      <c r="U433" s="4"/>
      <c r="V433" s="4">
        <v>2</v>
      </c>
      <c r="W433">
        <v>2124</v>
      </c>
    </row>
    <row r="434" spans="1:23" hidden="1">
      <c r="A434" s="34"/>
      <c r="B434" s="4">
        <v>55021</v>
      </c>
      <c r="C434" s="4" t="s">
        <v>725</v>
      </c>
      <c r="D434" s="4">
        <v>5</v>
      </c>
      <c r="E434" s="4">
        <v>2</v>
      </c>
      <c r="F434" s="4">
        <v>1</v>
      </c>
      <c r="G434" s="4" t="s">
        <v>712</v>
      </c>
      <c r="H434" s="4" t="s">
        <v>713</v>
      </c>
      <c r="I434" s="4">
        <v>14</v>
      </c>
      <c r="J434" s="4">
        <v>2</v>
      </c>
      <c r="K434" s="4">
        <v>4</v>
      </c>
      <c r="L434" s="4"/>
      <c r="M434" s="4">
        <v>0</v>
      </c>
      <c r="N434" s="4">
        <v>1</v>
      </c>
      <c r="O434" s="4"/>
      <c r="P434" s="34" t="str">
        <f>_xlfn.IFNA(VLOOKUP(L434,[2]汇总!A:C,3,0),"")</f>
        <v/>
      </c>
      <c r="Q434" s="34"/>
      <c r="R434" s="34"/>
      <c r="S434" s="4">
        <v>2</v>
      </c>
      <c r="T434" s="4">
        <v>1440</v>
      </c>
      <c r="U434" s="4"/>
      <c r="V434" s="4">
        <v>2</v>
      </c>
      <c r="W434">
        <v>1836</v>
      </c>
    </row>
    <row r="435" spans="1:23" hidden="1">
      <c r="A435" s="34"/>
      <c r="B435" s="4">
        <v>55022</v>
      </c>
      <c r="C435" s="4" t="s">
        <v>1510</v>
      </c>
      <c r="D435" s="4">
        <v>5</v>
      </c>
      <c r="E435" s="4">
        <v>2</v>
      </c>
      <c r="F435" s="4">
        <v>1</v>
      </c>
      <c r="G435" s="4" t="s">
        <v>650</v>
      </c>
      <c r="H435" s="4" t="s">
        <v>712</v>
      </c>
      <c r="I435" s="4">
        <v>14</v>
      </c>
      <c r="J435" s="4">
        <v>2</v>
      </c>
      <c r="K435" s="4">
        <v>4</v>
      </c>
      <c r="L435" s="4"/>
      <c r="M435" s="4">
        <v>0</v>
      </c>
      <c r="N435" s="4">
        <v>1</v>
      </c>
      <c r="O435" s="4"/>
      <c r="P435" s="34" t="str">
        <f>_xlfn.IFNA(VLOOKUP(L435,[2]汇总!A:C,3,0),"")</f>
        <v/>
      </c>
      <c r="Q435" s="34"/>
      <c r="R435" s="34"/>
      <c r="S435" s="4">
        <v>2</v>
      </c>
      <c r="T435" s="4">
        <v>1224</v>
      </c>
      <c r="U435" s="4"/>
      <c r="V435" s="4">
        <v>2</v>
      </c>
      <c r="W435">
        <v>1440</v>
      </c>
    </row>
    <row r="436" spans="1:23" hidden="1">
      <c r="A436" s="34"/>
      <c r="B436" s="4">
        <v>55023</v>
      </c>
      <c r="C436" s="4" t="s">
        <v>1511</v>
      </c>
      <c r="D436" s="4">
        <v>5</v>
      </c>
      <c r="E436" s="4">
        <v>2</v>
      </c>
      <c r="F436" s="4">
        <v>1</v>
      </c>
      <c r="G436" s="4" t="s">
        <v>1470</v>
      </c>
      <c r="H436" s="4" t="s">
        <v>1471</v>
      </c>
      <c r="I436" s="4">
        <v>14</v>
      </c>
      <c r="J436" s="4">
        <v>2</v>
      </c>
      <c r="K436" s="4">
        <v>4</v>
      </c>
      <c r="L436" s="4"/>
      <c r="M436" s="4">
        <v>0</v>
      </c>
      <c r="N436" s="4">
        <v>1</v>
      </c>
      <c r="O436" s="4"/>
      <c r="P436" s="34" t="str">
        <f>_xlfn.IFNA(VLOOKUP(L436,[2]汇总!A:C,3,0),"")</f>
        <v/>
      </c>
      <c r="Q436" s="34"/>
      <c r="R436" s="34"/>
      <c r="S436" s="4">
        <v>2</v>
      </c>
      <c r="T436" s="4">
        <v>1254</v>
      </c>
      <c r="U436" s="4"/>
      <c r="V436" s="4">
        <v>2</v>
      </c>
      <c r="W436">
        <v>1476</v>
      </c>
    </row>
    <row r="437" spans="1:23" hidden="1">
      <c r="A437" s="34"/>
      <c r="B437" s="4">
        <v>55024</v>
      </c>
      <c r="C437" s="4" t="s">
        <v>1512</v>
      </c>
      <c r="D437" s="4">
        <v>5</v>
      </c>
      <c r="E437" s="4">
        <v>2</v>
      </c>
      <c r="F437" s="4">
        <v>1</v>
      </c>
      <c r="G437" s="4" t="s">
        <v>1473</v>
      </c>
      <c r="H437" s="4" t="s">
        <v>1474</v>
      </c>
      <c r="I437" s="4">
        <v>14</v>
      </c>
      <c r="J437" s="4">
        <v>3</v>
      </c>
      <c r="K437" s="4">
        <v>3</v>
      </c>
      <c r="L437" s="4"/>
      <c r="M437" s="4">
        <v>0</v>
      </c>
      <c r="N437" s="4">
        <v>1</v>
      </c>
      <c r="O437" s="4"/>
      <c r="P437" s="34" t="str">
        <f>_xlfn.IFNA(VLOOKUP(L437,[2]汇总!A:C,3,0),"")</f>
        <v/>
      </c>
      <c r="Q437" s="34"/>
      <c r="R437" s="34"/>
      <c r="S437" s="4">
        <v>2</v>
      </c>
      <c r="T437" s="4">
        <v>1285</v>
      </c>
      <c r="U437" s="4"/>
      <c r="V437" s="4">
        <v>2</v>
      </c>
      <c r="W437">
        <v>1512</v>
      </c>
    </row>
    <row r="438" spans="1:23" hidden="1">
      <c r="A438" s="34"/>
      <c r="B438" s="4">
        <v>55025</v>
      </c>
      <c r="C438" s="4" t="s">
        <v>1513</v>
      </c>
      <c r="D438" s="4">
        <v>5</v>
      </c>
      <c r="E438" s="4">
        <v>2</v>
      </c>
      <c r="F438" s="4">
        <v>1</v>
      </c>
      <c r="G438" s="4" t="s">
        <v>1476</v>
      </c>
      <c r="H438" s="4" t="s">
        <v>1477</v>
      </c>
      <c r="I438" s="4">
        <v>14</v>
      </c>
      <c r="J438" s="4">
        <v>3</v>
      </c>
      <c r="K438" s="4">
        <v>3</v>
      </c>
      <c r="L438" s="4"/>
      <c r="M438" s="4">
        <v>0</v>
      </c>
      <c r="N438" s="4">
        <v>1</v>
      </c>
      <c r="O438" s="4"/>
      <c r="P438" s="34" t="str">
        <f>_xlfn.IFNA(VLOOKUP(L438,[2]汇总!A:C,3,0),"")</f>
        <v/>
      </c>
      <c r="Q438" s="34"/>
      <c r="R438" s="34"/>
      <c r="S438" s="4">
        <v>2</v>
      </c>
      <c r="T438" s="4">
        <v>1315</v>
      </c>
      <c r="U438" s="4"/>
      <c r="V438" s="4">
        <v>2</v>
      </c>
      <c r="W438">
        <v>1548</v>
      </c>
    </row>
    <row r="439" spans="1:23" hidden="1">
      <c r="A439" s="34"/>
      <c r="B439" s="4">
        <v>55026</v>
      </c>
      <c r="C439" s="4" t="s">
        <v>1514</v>
      </c>
      <c r="D439" s="4">
        <v>5</v>
      </c>
      <c r="E439" s="4">
        <v>2</v>
      </c>
      <c r="F439" s="4">
        <v>1</v>
      </c>
      <c r="G439" s="4" t="s">
        <v>1479</v>
      </c>
      <c r="H439" s="4" t="s">
        <v>1480</v>
      </c>
      <c r="I439" s="4">
        <v>14</v>
      </c>
      <c r="J439" s="4">
        <v>2</v>
      </c>
      <c r="K439" s="4">
        <v>4</v>
      </c>
      <c r="L439" s="4"/>
      <c r="M439" s="4">
        <v>50</v>
      </c>
      <c r="N439" s="4">
        <v>0</v>
      </c>
      <c r="O439" s="4"/>
      <c r="P439" s="34" t="str">
        <f>_xlfn.IFNA(VLOOKUP(L439,[2]汇总!A:C,3,0),"")</f>
        <v/>
      </c>
      <c r="Q439" s="34"/>
      <c r="R439" s="34"/>
      <c r="S439" s="4">
        <v>2</v>
      </c>
      <c r="T439" s="4">
        <v>1377</v>
      </c>
      <c r="U439" s="4"/>
      <c r="V439" s="4">
        <v>2</v>
      </c>
      <c r="W439">
        <v>1620</v>
      </c>
    </row>
    <row r="440" spans="1:23" hidden="1">
      <c r="A440" s="34"/>
      <c r="B440" s="4">
        <v>55027</v>
      </c>
      <c r="C440" s="4" t="s">
        <v>1515</v>
      </c>
      <c r="D440" s="4">
        <v>5</v>
      </c>
      <c r="E440" s="4">
        <v>2</v>
      </c>
      <c r="F440" s="4">
        <v>1</v>
      </c>
      <c r="G440" s="4" t="s">
        <v>1482</v>
      </c>
      <c r="H440" s="4" t="s">
        <v>1483</v>
      </c>
      <c r="I440" s="4">
        <v>14</v>
      </c>
      <c r="J440" s="4">
        <v>2</v>
      </c>
      <c r="K440" s="4">
        <v>4</v>
      </c>
      <c r="L440" s="4"/>
      <c r="M440" s="4">
        <v>60</v>
      </c>
      <c r="N440" s="4">
        <v>0</v>
      </c>
      <c r="O440" s="4"/>
      <c r="P440" s="34" t="str">
        <f>_xlfn.IFNA(VLOOKUP(L440,[2]汇总!A:C,3,0),"")</f>
        <v/>
      </c>
      <c r="Q440" s="34"/>
      <c r="R440" s="34"/>
      <c r="S440" s="4">
        <v>2</v>
      </c>
      <c r="T440" s="4">
        <v>1438</v>
      </c>
      <c r="U440" s="4"/>
      <c r="V440" s="4">
        <v>2</v>
      </c>
      <c r="W440">
        <v>1692</v>
      </c>
    </row>
    <row r="441" spans="1:23" hidden="1">
      <c r="A441" s="34"/>
      <c r="B441" s="4">
        <v>55028</v>
      </c>
      <c r="C441" s="4" t="s">
        <v>1516</v>
      </c>
      <c r="D441" s="4">
        <v>5</v>
      </c>
      <c r="E441" s="4">
        <v>2</v>
      </c>
      <c r="F441" s="4">
        <v>1</v>
      </c>
      <c r="G441" s="4" t="s">
        <v>1485</v>
      </c>
      <c r="H441" s="4" t="s">
        <v>1486</v>
      </c>
      <c r="I441" s="4">
        <v>14</v>
      </c>
      <c r="J441" s="4">
        <v>2</v>
      </c>
      <c r="K441" s="4">
        <v>4</v>
      </c>
      <c r="L441" s="4"/>
      <c r="M441" s="4">
        <v>70</v>
      </c>
      <c r="N441" s="4">
        <v>0</v>
      </c>
      <c r="O441" s="4"/>
      <c r="P441" s="34" t="str">
        <f>_xlfn.IFNA(VLOOKUP(L441,[2]汇总!A:C,3,0),"")</f>
        <v/>
      </c>
      <c r="Q441" s="34"/>
      <c r="R441" s="34"/>
      <c r="S441" s="4">
        <v>2</v>
      </c>
      <c r="T441" s="4">
        <v>1499</v>
      </c>
      <c r="U441" s="4"/>
      <c r="V441" s="4">
        <v>2</v>
      </c>
      <c r="W441">
        <v>1764</v>
      </c>
    </row>
    <row r="442" spans="1:23" hidden="1">
      <c r="A442" s="34"/>
      <c r="B442" s="4">
        <v>55029</v>
      </c>
      <c r="C442" s="4" t="s">
        <v>155</v>
      </c>
      <c r="D442" s="4">
        <v>5</v>
      </c>
      <c r="E442" s="4">
        <v>2</v>
      </c>
      <c r="F442" s="4">
        <v>1</v>
      </c>
      <c r="G442" s="4" t="s">
        <v>1488</v>
      </c>
      <c r="H442" s="4" t="s">
        <v>713</v>
      </c>
      <c r="I442" s="4">
        <v>14</v>
      </c>
      <c r="J442" s="4">
        <v>2</v>
      </c>
      <c r="K442" s="4">
        <v>4</v>
      </c>
      <c r="L442" s="4"/>
      <c r="M442" s="4">
        <v>80</v>
      </c>
      <c r="N442" s="4">
        <v>0</v>
      </c>
      <c r="O442" s="4"/>
      <c r="P442" s="34" t="str">
        <f>_xlfn.IFNA(VLOOKUP(L442,[2]汇总!A:C,3,0),"")</f>
        <v/>
      </c>
      <c r="Q442" s="34"/>
      <c r="R442" s="34"/>
      <c r="S442" s="4">
        <v>2</v>
      </c>
      <c r="T442" s="4">
        <v>1560</v>
      </c>
      <c r="U442" s="4"/>
      <c r="V442" s="4">
        <v>2</v>
      </c>
      <c r="W442">
        <v>1836</v>
      </c>
    </row>
    <row r="443" spans="1:23" hidden="1">
      <c r="A443" s="34"/>
      <c r="B443" s="4">
        <v>55030</v>
      </c>
      <c r="C443" s="4" t="s">
        <v>1517</v>
      </c>
      <c r="D443" s="4">
        <v>5</v>
      </c>
      <c r="E443" s="4">
        <v>2</v>
      </c>
      <c r="F443" s="4">
        <v>1</v>
      </c>
      <c r="G443" s="4" t="s">
        <v>1490</v>
      </c>
      <c r="H443" s="4" t="s">
        <v>1491</v>
      </c>
      <c r="I443" s="4">
        <v>14</v>
      </c>
      <c r="J443" s="4">
        <v>2</v>
      </c>
      <c r="K443" s="4">
        <v>4</v>
      </c>
      <c r="L443" s="4">
        <v>512004</v>
      </c>
      <c r="M443" s="4">
        <v>0</v>
      </c>
      <c r="N443" s="4">
        <v>1</v>
      </c>
      <c r="O443" s="4">
        <v>1500</v>
      </c>
      <c r="P443" s="34" t="str">
        <f>_xlfn.IFNA(VLOOKUP(L443,[2]汇总!A:C,3,0),"")</f>
        <v>战斗中，增加10%效果抵抗。</v>
      </c>
      <c r="Q443" s="34"/>
      <c r="R443" s="34"/>
      <c r="S443" s="4">
        <v>2</v>
      </c>
      <c r="T443" s="4">
        <v>1468</v>
      </c>
      <c r="U443" s="4"/>
      <c r="V443" s="4">
        <v>2</v>
      </c>
      <c r="W443">
        <v>1728</v>
      </c>
    </row>
    <row r="444" spans="1:23" hidden="1">
      <c r="A444" s="34"/>
      <c r="B444" s="4">
        <v>55031</v>
      </c>
      <c r="C444" s="4" t="s">
        <v>1518</v>
      </c>
      <c r="D444" s="4">
        <v>5</v>
      </c>
      <c r="E444" s="4">
        <v>2</v>
      </c>
      <c r="F444" s="4">
        <v>1</v>
      </c>
      <c r="G444" s="4" t="s">
        <v>1493</v>
      </c>
      <c r="H444" s="4" t="s">
        <v>1494</v>
      </c>
      <c r="I444" s="4">
        <v>14</v>
      </c>
      <c r="J444" s="4">
        <v>2</v>
      </c>
      <c r="K444" s="4">
        <v>4</v>
      </c>
      <c r="L444" s="4">
        <v>512005</v>
      </c>
      <c r="M444" s="4">
        <v>0</v>
      </c>
      <c r="N444" s="4">
        <v>1</v>
      </c>
      <c r="O444" s="4">
        <v>1500</v>
      </c>
      <c r="P444" s="34" t="str">
        <f>_xlfn.IFNA(VLOOKUP(L444,[2]汇总!A:C,3,0),"")</f>
        <v>战斗中，增加20%受到的治疗效果。</v>
      </c>
      <c r="Q444" s="34"/>
      <c r="R444" s="34"/>
      <c r="S444" s="4">
        <v>2</v>
      </c>
      <c r="T444" s="4">
        <v>1509</v>
      </c>
      <c r="U444" s="4"/>
      <c r="V444" s="4">
        <v>2</v>
      </c>
      <c r="W444">
        <v>1776</v>
      </c>
    </row>
    <row r="445" spans="1:23" hidden="1">
      <c r="A445" s="34"/>
      <c r="B445" s="4">
        <v>55032</v>
      </c>
      <c r="C445" s="4" t="s">
        <v>1519</v>
      </c>
      <c r="D445" s="4">
        <v>5</v>
      </c>
      <c r="E445" s="4">
        <v>2</v>
      </c>
      <c r="F445" s="4">
        <v>1</v>
      </c>
      <c r="G445" s="4" t="s">
        <v>1496</v>
      </c>
      <c r="H445" s="4" t="s">
        <v>1497</v>
      </c>
      <c r="I445" s="4">
        <v>14</v>
      </c>
      <c r="J445" s="4">
        <v>2</v>
      </c>
      <c r="K445" s="4">
        <v>4</v>
      </c>
      <c r="L445" s="4">
        <v>512006</v>
      </c>
      <c r="M445" s="4">
        <v>0</v>
      </c>
      <c r="N445" s="4">
        <v>1</v>
      </c>
      <c r="O445" s="4">
        <v>1500</v>
      </c>
      <c r="P445" s="34" t="str">
        <f>_xlfn.IFNA(VLOOKUP(L445,[2]汇总!A:C,3,0),"")</f>
        <v>战斗中，增加20%伤害。</v>
      </c>
      <c r="Q445" s="34"/>
      <c r="R445" s="34"/>
      <c r="S445" s="4">
        <v>2</v>
      </c>
      <c r="T445" s="4">
        <v>1550</v>
      </c>
      <c r="U445" s="4"/>
      <c r="V445" s="4">
        <v>2</v>
      </c>
      <c r="W445">
        <v>1824</v>
      </c>
    </row>
    <row r="446" spans="1:23" hidden="1">
      <c r="A446" s="34"/>
      <c r="B446" s="4">
        <v>55033</v>
      </c>
      <c r="C446" s="4" t="s">
        <v>1520</v>
      </c>
      <c r="D446" s="4">
        <v>5</v>
      </c>
      <c r="E446" s="4">
        <v>2</v>
      </c>
      <c r="F446" s="4">
        <v>1</v>
      </c>
      <c r="G446" s="4" t="s">
        <v>1499</v>
      </c>
      <c r="H446" s="4" t="s">
        <v>1500</v>
      </c>
      <c r="I446" s="4">
        <v>14</v>
      </c>
      <c r="J446" s="4">
        <v>2</v>
      </c>
      <c r="K446" s="4">
        <v>4</v>
      </c>
      <c r="L446" s="4">
        <v>512007</v>
      </c>
      <c r="M446" s="4">
        <v>0</v>
      </c>
      <c r="N446" s="4">
        <v>1</v>
      </c>
      <c r="O446" s="4">
        <v>1500</v>
      </c>
      <c r="P446" s="34" t="str">
        <f>_xlfn.IFNA(VLOOKUP(L446,[2]汇总!A:C,3,0),"")</f>
        <v>战斗中，增加20%最大生命值。</v>
      </c>
      <c r="Q446" s="34"/>
      <c r="R446" s="34"/>
      <c r="S446" s="4">
        <v>2</v>
      </c>
      <c r="T446" s="4">
        <v>1591</v>
      </c>
      <c r="U446" s="4"/>
      <c r="V446" s="4">
        <v>2</v>
      </c>
      <c r="W446">
        <v>1872</v>
      </c>
    </row>
    <row r="447" spans="1:23" hidden="1">
      <c r="A447" s="41"/>
      <c r="B447" s="42">
        <v>55034</v>
      </c>
      <c r="C447" s="42" t="s">
        <v>1521</v>
      </c>
      <c r="D447" s="42">
        <v>5</v>
      </c>
      <c r="E447" s="42">
        <v>2</v>
      </c>
      <c r="F447" s="42">
        <v>1</v>
      </c>
      <c r="G447" s="42" t="s">
        <v>1502</v>
      </c>
      <c r="H447" s="42" t="s">
        <v>1503</v>
      </c>
      <c r="I447" s="42">
        <v>34</v>
      </c>
      <c r="J447" s="42">
        <v>4</v>
      </c>
      <c r="K447" s="42">
        <v>4</v>
      </c>
      <c r="L447" s="42"/>
      <c r="M447" s="42">
        <v>0</v>
      </c>
      <c r="N447" s="42">
        <v>1</v>
      </c>
      <c r="O447" s="42"/>
      <c r="P447" s="43" t="str">
        <f>_xlfn.IFNA(VLOOKUP(L447,[2]汇总!A:C,3,0),"")</f>
        <v/>
      </c>
      <c r="Q447" s="43"/>
      <c r="R447" s="43"/>
      <c r="S447" s="42">
        <v>2</v>
      </c>
      <c r="T447" s="42">
        <v>1621</v>
      </c>
      <c r="U447" s="42"/>
      <c r="V447" s="42">
        <v>2</v>
      </c>
      <c r="W447">
        <v>1908</v>
      </c>
    </row>
    <row r="448" spans="1:23" hidden="1">
      <c r="A448" s="41"/>
      <c r="B448" s="42">
        <v>55035</v>
      </c>
      <c r="C448" s="42" t="s">
        <v>1522</v>
      </c>
      <c r="D448" s="42">
        <v>5</v>
      </c>
      <c r="E448" s="42">
        <v>2</v>
      </c>
      <c r="F448" s="42">
        <v>1</v>
      </c>
      <c r="G448" s="42" t="s">
        <v>1505</v>
      </c>
      <c r="H448" s="42" t="s">
        <v>1506</v>
      </c>
      <c r="I448" s="42">
        <v>35</v>
      </c>
      <c r="J448" s="42">
        <v>4</v>
      </c>
      <c r="K448" s="42">
        <v>4</v>
      </c>
      <c r="L448" s="42"/>
      <c r="M448" s="42">
        <v>0</v>
      </c>
      <c r="N448" s="42">
        <v>1</v>
      </c>
      <c r="O448" s="42"/>
      <c r="P448" s="43" t="str">
        <f>_xlfn.IFNA(VLOOKUP(L448,[2]汇总!A:C,3,0),"")</f>
        <v/>
      </c>
      <c r="Q448" s="43"/>
      <c r="R448" s="43"/>
      <c r="S448" s="42">
        <v>2</v>
      </c>
      <c r="T448" s="42">
        <v>1662</v>
      </c>
      <c r="U448" s="42"/>
      <c r="V448" s="42">
        <v>2</v>
      </c>
      <c r="W448">
        <v>1956</v>
      </c>
    </row>
    <row r="449" spans="1:23" hidden="1">
      <c r="A449" s="41"/>
      <c r="B449" s="42">
        <v>55036</v>
      </c>
      <c r="C449" s="42" t="s">
        <v>1523</v>
      </c>
      <c r="D449" s="42">
        <v>5</v>
      </c>
      <c r="E449" s="42">
        <v>2</v>
      </c>
      <c r="F449" s="42">
        <v>1</v>
      </c>
      <c r="G449" s="42" t="s">
        <v>1508</v>
      </c>
      <c r="H449" s="42" t="s">
        <v>1509</v>
      </c>
      <c r="I449" s="42">
        <v>36</v>
      </c>
      <c r="J449" s="42">
        <v>4</v>
      </c>
      <c r="K449" s="42">
        <v>4</v>
      </c>
      <c r="L449" s="42"/>
      <c r="M449" s="42">
        <v>0</v>
      </c>
      <c r="N449" s="42">
        <v>1</v>
      </c>
      <c r="O449" s="42"/>
      <c r="P449" s="43" t="str">
        <f>_xlfn.IFNA(VLOOKUP(L449,[2]汇总!A:C,3,0),"")</f>
        <v/>
      </c>
      <c r="Q449" s="43"/>
      <c r="R449" s="43"/>
      <c r="S449" s="42">
        <v>2</v>
      </c>
      <c r="T449" s="42">
        <v>1703</v>
      </c>
      <c r="U449" s="42"/>
      <c r="V449" s="42">
        <v>2</v>
      </c>
      <c r="W449">
        <v>2004</v>
      </c>
    </row>
    <row r="450" spans="1:23" hidden="1">
      <c r="A450" s="34"/>
      <c r="B450" s="4">
        <v>55039</v>
      </c>
      <c r="C450" s="4" t="s">
        <v>728</v>
      </c>
      <c r="D450" s="4">
        <v>5</v>
      </c>
      <c r="E450" s="4">
        <v>2</v>
      </c>
      <c r="F450" s="4">
        <v>1</v>
      </c>
      <c r="G450" s="4" t="s">
        <v>721</v>
      </c>
      <c r="H450" s="4" t="s">
        <v>722</v>
      </c>
      <c r="I450" s="4">
        <v>14</v>
      </c>
      <c r="J450" s="4">
        <v>4</v>
      </c>
      <c r="K450" s="4">
        <v>4</v>
      </c>
      <c r="L450" s="4">
        <v>512010</v>
      </c>
      <c r="M450" s="4">
        <v>0</v>
      </c>
      <c r="N450" s="4">
        <v>1</v>
      </c>
      <c r="O450" s="4">
        <v>1500</v>
      </c>
      <c r="P450" s="34" t="str">
        <f>_xlfn.IFNA(VLOOKUP(L450,[2]汇总!A:C,3,0),"")</f>
        <v>战斗中，增加10%暴击率。</v>
      </c>
      <c r="Q450" s="34"/>
      <c r="R450" s="34"/>
      <c r="S450" s="4">
        <v>2</v>
      </c>
      <c r="T450" s="4">
        <v>1805</v>
      </c>
      <c r="U450" s="4"/>
      <c r="V450" s="4">
        <v>2</v>
      </c>
      <c r="W450">
        <v>2124</v>
      </c>
    </row>
    <row r="451" spans="1:23" hidden="1">
      <c r="A451" s="34"/>
      <c r="B451" s="4">
        <v>55040</v>
      </c>
      <c r="C451" s="4" t="s">
        <v>729</v>
      </c>
      <c r="D451" s="4">
        <v>5</v>
      </c>
      <c r="E451" s="4">
        <v>2</v>
      </c>
      <c r="F451" s="4">
        <v>1</v>
      </c>
      <c r="G451" s="4" t="s">
        <v>713</v>
      </c>
      <c r="H451" s="4" t="s">
        <v>724</v>
      </c>
      <c r="I451" s="4">
        <v>14</v>
      </c>
      <c r="J451" s="4">
        <v>4</v>
      </c>
      <c r="K451" s="4">
        <v>4</v>
      </c>
      <c r="L451" s="4">
        <v>512011</v>
      </c>
      <c r="M451" s="4">
        <v>0</v>
      </c>
      <c r="N451" s="4">
        <v>1</v>
      </c>
      <c r="O451" s="4">
        <v>1500</v>
      </c>
      <c r="P451" s="34" t="str">
        <f>_xlfn.IFNA(VLOOKUP(L451,[2]汇总!A:C,3,0),"")</f>
        <v>战斗中，增加20%攻击力。</v>
      </c>
      <c r="Q451" s="34"/>
      <c r="R451" s="34"/>
      <c r="S451" s="4">
        <v>2</v>
      </c>
      <c r="T451" s="4">
        <v>1836</v>
      </c>
      <c r="U451" s="4"/>
      <c r="V451" s="4">
        <v>2</v>
      </c>
      <c r="W451">
        <v>2160</v>
      </c>
    </row>
    <row r="452" spans="1:23" hidden="1">
      <c r="A452" s="34"/>
      <c r="B452" s="4">
        <v>55041</v>
      </c>
      <c r="C452" s="4" t="s">
        <v>122</v>
      </c>
      <c r="D452" s="4">
        <v>5</v>
      </c>
      <c r="E452" s="4">
        <v>1</v>
      </c>
      <c r="F452" s="4">
        <v>1</v>
      </c>
      <c r="G452" s="4" t="s">
        <v>712</v>
      </c>
      <c r="H452" s="4" t="s">
        <v>713</v>
      </c>
      <c r="I452" s="4">
        <v>14</v>
      </c>
      <c r="J452" s="4">
        <v>2</v>
      </c>
      <c r="K452" s="4">
        <v>4</v>
      </c>
      <c r="L452" s="4"/>
      <c r="M452" s="4">
        <v>0</v>
      </c>
      <c r="N452" s="4">
        <v>1</v>
      </c>
      <c r="O452" s="4"/>
      <c r="P452" s="34" t="str">
        <f>_xlfn.IFNA(VLOOKUP(L452,[2]汇总!A:C,3,0),"")</f>
        <v/>
      </c>
      <c r="Q452" s="34"/>
      <c r="R452" s="34"/>
      <c r="S452" s="4">
        <v>2</v>
      </c>
      <c r="T452" s="4">
        <v>1440</v>
      </c>
      <c r="U452" s="4"/>
      <c r="V452" s="4">
        <v>2</v>
      </c>
      <c r="W452">
        <v>1836</v>
      </c>
    </row>
    <row r="453" spans="1:23" hidden="1">
      <c r="A453" s="34"/>
      <c r="B453" s="4">
        <v>55042</v>
      </c>
      <c r="C453" s="4" t="s">
        <v>124</v>
      </c>
      <c r="D453" s="4">
        <v>5</v>
      </c>
      <c r="E453" s="4">
        <v>1</v>
      </c>
      <c r="F453" s="4">
        <v>1</v>
      </c>
      <c r="G453" s="4" t="s">
        <v>650</v>
      </c>
      <c r="H453" s="4" t="s">
        <v>712</v>
      </c>
      <c r="I453" s="4">
        <v>14</v>
      </c>
      <c r="J453" s="4">
        <v>2</v>
      </c>
      <c r="K453" s="4">
        <v>4</v>
      </c>
      <c r="L453" s="4"/>
      <c r="M453" s="4">
        <v>0</v>
      </c>
      <c r="N453" s="4">
        <v>1</v>
      </c>
      <c r="O453" s="4"/>
      <c r="P453" s="34" t="str">
        <f>_xlfn.IFNA(VLOOKUP(L453,[2]汇总!A:C,3,0),"")</f>
        <v/>
      </c>
      <c r="Q453" s="34"/>
      <c r="R453" s="34"/>
      <c r="S453" s="4">
        <v>2</v>
      </c>
      <c r="T453" s="4">
        <v>1224</v>
      </c>
      <c r="U453" s="4"/>
      <c r="V453" s="4">
        <v>2</v>
      </c>
      <c r="W453">
        <v>1440</v>
      </c>
    </row>
    <row r="454" spans="1:23" hidden="1">
      <c r="A454" s="34"/>
      <c r="B454" s="4">
        <v>55043</v>
      </c>
      <c r="C454" s="4" t="s">
        <v>126</v>
      </c>
      <c r="D454" s="4">
        <v>5</v>
      </c>
      <c r="E454" s="4">
        <v>1</v>
      </c>
      <c r="F454" s="4">
        <v>1</v>
      </c>
      <c r="G454" s="4" t="s">
        <v>1470</v>
      </c>
      <c r="H454" s="4" t="s">
        <v>1471</v>
      </c>
      <c r="I454" s="4">
        <v>14</v>
      </c>
      <c r="J454" s="4">
        <v>2</v>
      </c>
      <c r="K454" s="4">
        <v>4</v>
      </c>
      <c r="L454" s="4"/>
      <c r="M454" s="4">
        <v>0</v>
      </c>
      <c r="N454" s="4">
        <v>1</v>
      </c>
      <c r="O454" s="4"/>
      <c r="P454" s="34" t="str">
        <f>_xlfn.IFNA(VLOOKUP(L454,[2]汇总!A:C,3,0),"")</f>
        <v/>
      </c>
      <c r="Q454" s="34"/>
      <c r="R454" s="34"/>
      <c r="S454" s="4">
        <v>2</v>
      </c>
      <c r="T454" s="4">
        <v>1254</v>
      </c>
      <c r="U454" s="4"/>
      <c r="V454" s="4">
        <v>2</v>
      </c>
      <c r="W454">
        <v>1476</v>
      </c>
    </row>
    <row r="455" spans="1:23" hidden="1">
      <c r="A455" s="34"/>
      <c r="B455" s="4">
        <v>55044</v>
      </c>
      <c r="C455" s="4" t="s">
        <v>128</v>
      </c>
      <c r="D455" s="4">
        <v>5</v>
      </c>
      <c r="E455" s="4">
        <v>1</v>
      </c>
      <c r="F455" s="4">
        <v>1</v>
      </c>
      <c r="G455" s="4" t="s">
        <v>1473</v>
      </c>
      <c r="H455" s="4" t="s">
        <v>1474</v>
      </c>
      <c r="I455" s="4">
        <v>14</v>
      </c>
      <c r="J455" s="4">
        <v>3</v>
      </c>
      <c r="K455" s="4">
        <v>3</v>
      </c>
      <c r="L455" s="4"/>
      <c r="M455" s="4">
        <v>0</v>
      </c>
      <c r="N455" s="4">
        <v>1</v>
      </c>
      <c r="O455" s="4"/>
      <c r="P455" s="34" t="str">
        <f>_xlfn.IFNA(VLOOKUP(L455,[2]汇总!A:C,3,0),"")</f>
        <v/>
      </c>
      <c r="Q455" s="34"/>
      <c r="R455" s="34"/>
      <c r="S455" s="4">
        <v>2</v>
      </c>
      <c r="T455" s="4">
        <v>1285</v>
      </c>
      <c r="U455" s="4"/>
      <c r="V455" s="4">
        <v>2</v>
      </c>
      <c r="W455">
        <v>1512</v>
      </c>
    </row>
    <row r="456" spans="1:23" hidden="1">
      <c r="A456" s="34"/>
      <c r="B456" s="4">
        <v>55045</v>
      </c>
      <c r="C456" s="4" t="s">
        <v>1524</v>
      </c>
      <c r="D456" s="4">
        <v>5</v>
      </c>
      <c r="E456" s="4">
        <v>1</v>
      </c>
      <c r="F456" s="4">
        <v>1</v>
      </c>
      <c r="G456" s="4" t="s">
        <v>1476</v>
      </c>
      <c r="H456" s="4" t="s">
        <v>1477</v>
      </c>
      <c r="I456" s="4">
        <v>14</v>
      </c>
      <c r="J456" s="4">
        <v>3</v>
      </c>
      <c r="K456" s="4">
        <v>3</v>
      </c>
      <c r="L456" s="4"/>
      <c r="M456" s="4">
        <v>0</v>
      </c>
      <c r="N456" s="4">
        <v>1</v>
      </c>
      <c r="O456" s="4"/>
      <c r="P456" s="34" t="str">
        <f>_xlfn.IFNA(VLOOKUP(L456,[2]汇总!A:C,3,0),"")</f>
        <v/>
      </c>
      <c r="Q456" s="34"/>
      <c r="R456" s="34"/>
      <c r="S456" s="4">
        <v>2</v>
      </c>
      <c r="T456" s="4">
        <v>1315</v>
      </c>
      <c r="U456" s="4"/>
      <c r="V456" s="4">
        <v>2</v>
      </c>
      <c r="W456">
        <v>1548</v>
      </c>
    </row>
    <row r="457" spans="1:23" hidden="1">
      <c r="A457" s="34"/>
      <c r="B457" s="4">
        <v>55046</v>
      </c>
      <c r="C457" s="4" t="s">
        <v>1525</v>
      </c>
      <c r="D457" s="4">
        <v>5</v>
      </c>
      <c r="E457" s="4">
        <v>1</v>
      </c>
      <c r="F457" s="4">
        <v>1</v>
      </c>
      <c r="G457" s="4" t="s">
        <v>1479</v>
      </c>
      <c r="H457" s="4" t="s">
        <v>1480</v>
      </c>
      <c r="I457" s="4">
        <v>14</v>
      </c>
      <c r="J457" s="4">
        <v>2</v>
      </c>
      <c r="K457" s="4">
        <v>4</v>
      </c>
      <c r="L457" s="4"/>
      <c r="M457" s="4">
        <v>50</v>
      </c>
      <c r="N457" s="4">
        <v>0</v>
      </c>
      <c r="O457" s="4"/>
      <c r="P457" s="34" t="str">
        <f>_xlfn.IFNA(VLOOKUP(L457,[2]汇总!A:C,3,0),"")</f>
        <v/>
      </c>
      <c r="Q457" s="34"/>
      <c r="R457" s="34"/>
      <c r="S457" s="4">
        <v>2</v>
      </c>
      <c r="T457" s="4">
        <v>1377</v>
      </c>
      <c r="U457" s="4"/>
      <c r="V457" s="4">
        <v>2</v>
      </c>
      <c r="W457">
        <v>1620</v>
      </c>
    </row>
    <row r="458" spans="1:23" hidden="1">
      <c r="A458" s="34"/>
      <c r="B458" s="4">
        <v>55047</v>
      </c>
      <c r="C458" s="4" t="s">
        <v>1526</v>
      </c>
      <c r="D458" s="4">
        <v>5</v>
      </c>
      <c r="E458" s="4">
        <v>1</v>
      </c>
      <c r="F458" s="4">
        <v>1</v>
      </c>
      <c r="G458" s="4" t="s">
        <v>1482</v>
      </c>
      <c r="H458" s="4" t="s">
        <v>1483</v>
      </c>
      <c r="I458" s="4">
        <v>14</v>
      </c>
      <c r="J458" s="4">
        <v>2</v>
      </c>
      <c r="K458" s="4">
        <v>4</v>
      </c>
      <c r="L458" s="4"/>
      <c r="M458" s="4">
        <v>60</v>
      </c>
      <c r="N458" s="4">
        <v>0</v>
      </c>
      <c r="O458" s="4"/>
      <c r="P458" s="34" t="str">
        <f>_xlfn.IFNA(VLOOKUP(L458,[2]汇总!A:C,3,0),"")</f>
        <v/>
      </c>
      <c r="Q458" s="34"/>
      <c r="R458" s="34"/>
      <c r="S458" s="4">
        <v>2</v>
      </c>
      <c r="T458" s="4">
        <v>1438</v>
      </c>
      <c r="U458" s="4"/>
      <c r="V458" s="4">
        <v>2</v>
      </c>
      <c r="W458">
        <v>1692</v>
      </c>
    </row>
    <row r="459" spans="1:23" hidden="1">
      <c r="A459" s="34"/>
      <c r="B459" s="4">
        <v>55048</v>
      </c>
      <c r="C459" s="4" t="s">
        <v>1527</v>
      </c>
      <c r="D459" s="4">
        <v>5</v>
      </c>
      <c r="E459" s="4">
        <v>1</v>
      </c>
      <c r="F459" s="4">
        <v>1</v>
      </c>
      <c r="G459" s="4" t="s">
        <v>1485</v>
      </c>
      <c r="H459" s="4" t="s">
        <v>1486</v>
      </c>
      <c r="I459" s="4">
        <v>14</v>
      </c>
      <c r="J459" s="4">
        <v>2</v>
      </c>
      <c r="K459" s="4">
        <v>4</v>
      </c>
      <c r="L459" s="4"/>
      <c r="M459" s="4">
        <v>70</v>
      </c>
      <c r="N459" s="4">
        <v>0</v>
      </c>
      <c r="O459" s="4"/>
      <c r="P459" s="34" t="str">
        <f>_xlfn.IFNA(VLOOKUP(L459,[2]汇总!A:C,3,0),"")</f>
        <v/>
      </c>
      <c r="Q459" s="34"/>
      <c r="R459" s="34"/>
      <c r="S459" s="4">
        <v>2</v>
      </c>
      <c r="T459" s="4">
        <v>1499</v>
      </c>
      <c r="U459" s="4"/>
      <c r="V459" s="4">
        <v>2</v>
      </c>
      <c r="W459">
        <v>1764</v>
      </c>
    </row>
    <row r="460" spans="1:23" hidden="1">
      <c r="A460" s="34"/>
      <c r="B460" s="4">
        <v>55049</v>
      </c>
      <c r="C460" s="4" t="s">
        <v>1528</v>
      </c>
      <c r="D460" s="4">
        <v>5</v>
      </c>
      <c r="E460" s="4">
        <v>1</v>
      </c>
      <c r="F460" s="4">
        <v>1</v>
      </c>
      <c r="G460" s="4" t="s">
        <v>1488</v>
      </c>
      <c r="H460" s="4" t="s">
        <v>713</v>
      </c>
      <c r="I460" s="4">
        <v>14</v>
      </c>
      <c r="J460" s="4">
        <v>2</v>
      </c>
      <c r="K460" s="4">
        <v>4</v>
      </c>
      <c r="L460" s="4"/>
      <c r="M460" s="4">
        <v>80</v>
      </c>
      <c r="N460" s="4">
        <v>0</v>
      </c>
      <c r="O460" s="4"/>
      <c r="P460" s="34" t="str">
        <f>_xlfn.IFNA(VLOOKUP(L460,[2]汇总!A:C,3,0),"")</f>
        <v/>
      </c>
      <c r="Q460" s="34"/>
      <c r="R460" s="34"/>
      <c r="S460" s="4">
        <v>2</v>
      </c>
      <c r="T460" s="4">
        <v>1560</v>
      </c>
      <c r="U460" s="4"/>
      <c r="V460" s="4">
        <v>2</v>
      </c>
      <c r="W460">
        <v>1836</v>
      </c>
    </row>
    <row r="461" spans="1:23" hidden="1">
      <c r="A461" s="34"/>
      <c r="B461" s="4">
        <v>55050</v>
      </c>
      <c r="C461" s="4" t="s">
        <v>1529</v>
      </c>
      <c r="D461" s="4">
        <v>5</v>
      </c>
      <c r="E461" s="4">
        <v>1</v>
      </c>
      <c r="F461" s="4">
        <v>1</v>
      </c>
      <c r="G461" s="4" t="s">
        <v>1490</v>
      </c>
      <c r="H461" s="4" t="s">
        <v>1491</v>
      </c>
      <c r="I461" s="4">
        <v>14</v>
      </c>
      <c r="J461" s="4">
        <v>2</v>
      </c>
      <c r="K461" s="4">
        <v>4</v>
      </c>
      <c r="L461" s="4">
        <v>513004</v>
      </c>
      <c r="M461" s="4">
        <v>0</v>
      </c>
      <c r="N461" s="4">
        <v>1</v>
      </c>
      <c r="O461" s="4">
        <v>1500</v>
      </c>
      <c r="P461" s="34" t="str">
        <f>_xlfn.IFNA(VLOOKUP(L461,[2]汇总!A:C,3,0),"")</f>
        <v>战斗中，增加20%护甲。</v>
      </c>
      <c r="Q461" s="34"/>
      <c r="R461" s="34"/>
      <c r="S461" s="4">
        <v>2</v>
      </c>
      <c r="T461" s="4">
        <v>1468</v>
      </c>
      <c r="U461" s="4"/>
      <c r="V461" s="4">
        <v>2</v>
      </c>
      <c r="W461">
        <v>1728</v>
      </c>
    </row>
    <row r="462" spans="1:23" hidden="1">
      <c r="A462" s="34"/>
      <c r="B462" s="4">
        <v>55051</v>
      </c>
      <c r="C462" s="4" t="s">
        <v>1530</v>
      </c>
      <c r="D462" s="4">
        <v>5</v>
      </c>
      <c r="E462" s="4">
        <v>1</v>
      </c>
      <c r="F462" s="4">
        <v>1</v>
      </c>
      <c r="G462" s="4" t="s">
        <v>1493</v>
      </c>
      <c r="H462" s="4" t="s">
        <v>1494</v>
      </c>
      <c r="I462" s="4">
        <v>14</v>
      </c>
      <c r="J462" s="4">
        <v>2</v>
      </c>
      <c r="K462" s="4">
        <v>4</v>
      </c>
      <c r="L462" s="4">
        <v>513005</v>
      </c>
      <c r="M462" s="4">
        <v>0</v>
      </c>
      <c r="N462" s="4">
        <v>1</v>
      </c>
      <c r="O462" s="4">
        <v>1500</v>
      </c>
      <c r="P462" s="34" t="str">
        <f>_xlfn.IFNA(VLOOKUP(L462,[2]汇总!A:C,3,0),"")</f>
        <v>战斗中，增加20%魔抗。</v>
      </c>
      <c r="Q462" s="34"/>
      <c r="R462" s="34"/>
      <c r="S462" s="4">
        <v>2</v>
      </c>
      <c r="T462" s="4">
        <v>1509</v>
      </c>
      <c r="U462" s="4"/>
      <c r="V462" s="4">
        <v>2</v>
      </c>
      <c r="W462">
        <v>1776</v>
      </c>
    </row>
    <row r="463" spans="1:23" hidden="1">
      <c r="A463" s="34"/>
      <c r="B463" s="4">
        <v>55052</v>
      </c>
      <c r="C463" s="4" t="s">
        <v>1531</v>
      </c>
      <c r="D463" s="4">
        <v>5</v>
      </c>
      <c r="E463" s="4">
        <v>1</v>
      </c>
      <c r="F463" s="4">
        <v>1</v>
      </c>
      <c r="G463" s="4" t="s">
        <v>1496</v>
      </c>
      <c r="H463" s="4" t="s">
        <v>1497</v>
      </c>
      <c r="I463" s="4">
        <v>14</v>
      </c>
      <c r="J463" s="4">
        <v>2</v>
      </c>
      <c r="K463" s="4">
        <v>4</v>
      </c>
      <c r="L463" s="4">
        <v>513006</v>
      </c>
      <c r="M463" s="4">
        <v>0</v>
      </c>
      <c r="N463" s="4">
        <v>1</v>
      </c>
      <c r="O463" s="4">
        <v>1500</v>
      </c>
      <c r="P463" s="34" t="str">
        <f>_xlfn.IFNA(VLOOKUP(L463,[2]汇总!A:C,3,0),"")</f>
        <v>战斗中，增加20%最大生命值。</v>
      </c>
      <c r="Q463" s="34"/>
      <c r="R463" s="34"/>
      <c r="S463" s="4">
        <v>2</v>
      </c>
      <c r="T463" s="4">
        <v>1550</v>
      </c>
      <c r="U463" s="4"/>
      <c r="V463" s="4">
        <v>2</v>
      </c>
      <c r="W463">
        <v>1824</v>
      </c>
    </row>
    <row r="464" spans="1:23" hidden="1">
      <c r="A464" s="34"/>
      <c r="B464" s="4">
        <v>55053</v>
      </c>
      <c r="C464" s="4" t="s">
        <v>154</v>
      </c>
      <c r="D464" s="4">
        <v>5</v>
      </c>
      <c r="E464" s="4">
        <v>1</v>
      </c>
      <c r="F464" s="4">
        <v>1</v>
      </c>
      <c r="G464" s="4" t="s">
        <v>1499</v>
      </c>
      <c r="H464" s="4" t="s">
        <v>1500</v>
      </c>
      <c r="I464" s="4">
        <v>14</v>
      </c>
      <c r="J464" s="4">
        <v>2</v>
      </c>
      <c r="K464" s="4">
        <v>4</v>
      </c>
      <c r="L464" s="4">
        <v>513007</v>
      </c>
      <c r="M464" s="4">
        <v>0</v>
      </c>
      <c r="N464" s="4">
        <v>1</v>
      </c>
      <c r="O464" s="4">
        <v>1500</v>
      </c>
      <c r="P464" s="34" t="str">
        <f>_xlfn.IFNA(VLOOKUP(L464,[2]汇总!A:C,3,0),"")</f>
        <v>战斗中，增加20%抗暴率。</v>
      </c>
      <c r="Q464" s="34"/>
      <c r="R464" s="34"/>
      <c r="S464" s="4">
        <v>2</v>
      </c>
      <c r="T464" s="4">
        <v>1591</v>
      </c>
      <c r="U464" s="4"/>
      <c r="V464" s="4">
        <v>2</v>
      </c>
      <c r="W464">
        <v>1872</v>
      </c>
    </row>
    <row r="465" spans="1:23" hidden="1">
      <c r="A465" s="41"/>
      <c r="B465" s="42">
        <v>55054</v>
      </c>
      <c r="C465" s="42" t="s">
        <v>1532</v>
      </c>
      <c r="D465" s="42">
        <v>5</v>
      </c>
      <c r="E465" s="42">
        <v>1</v>
      </c>
      <c r="F465" s="42">
        <v>1</v>
      </c>
      <c r="G465" s="42" t="s">
        <v>1502</v>
      </c>
      <c r="H465" s="42" t="s">
        <v>1503</v>
      </c>
      <c r="I465" s="42">
        <v>25</v>
      </c>
      <c r="J465" s="42">
        <v>4</v>
      </c>
      <c r="K465" s="42">
        <v>4</v>
      </c>
      <c r="L465" s="42"/>
      <c r="M465" s="42">
        <v>0</v>
      </c>
      <c r="N465" s="42">
        <v>1</v>
      </c>
      <c r="O465" s="42"/>
      <c r="P465" s="43" t="str">
        <f>_xlfn.IFNA(VLOOKUP(L465,[2]汇总!A:C,3,0),"")</f>
        <v/>
      </c>
      <c r="Q465" s="43"/>
      <c r="R465" s="43"/>
      <c r="S465" s="42">
        <v>2</v>
      </c>
      <c r="T465" s="42">
        <v>1621</v>
      </c>
      <c r="U465" s="42"/>
      <c r="V465" s="42">
        <v>2</v>
      </c>
      <c r="W465">
        <v>1908</v>
      </c>
    </row>
    <row r="466" spans="1:23" hidden="1">
      <c r="A466" s="41"/>
      <c r="B466" s="42">
        <v>55055</v>
      </c>
      <c r="C466" s="42" t="s">
        <v>1533</v>
      </c>
      <c r="D466" s="42">
        <v>5</v>
      </c>
      <c r="E466" s="42">
        <v>1</v>
      </c>
      <c r="F466" s="42">
        <v>1</v>
      </c>
      <c r="G466" s="42" t="s">
        <v>1505</v>
      </c>
      <c r="H466" s="42" t="s">
        <v>1506</v>
      </c>
      <c r="I466" s="42">
        <v>26</v>
      </c>
      <c r="J466" s="42">
        <v>4</v>
      </c>
      <c r="K466" s="42">
        <v>4</v>
      </c>
      <c r="L466" s="42"/>
      <c r="M466" s="42">
        <v>0</v>
      </c>
      <c r="N466" s="42">
        <v>1</v>
      </c>
      <c r="O466" s="42"/>
      <c r="P466" s="43" t="str">
        <f>_xlfn.IFNA(VLOOKUP(L466,[2]汇总!A:C,3,0),"")</f>
        <v/>
      </c>
      <c r="Q466" s="43"/>
      <c r="R466" s="43"/>
      <c r="S466" s="42">
        <v>2</v>
      </c>
      <c r="T466" s="42">
        <v>1662</v>
      </c>
      <c r="U466" s="42"/>
      <c r="V466" s="42">
        <v>2</v>
      </c>
      <c r="W466">
        <v>1956</v>
      </c>
    </row>
    <row r="467" spans="1:23" hidden="1">
      <c r="A467" s="41"/>
      <c r="B467" s="42">
        <v>55056</v>
      </c>
      <c r="C467" s="42" t="s">
        <v>1534</v>
      </c>
      <c r="D467" s="42">
        <v>5</v>
      </c>
      <c r="E467" s="42">
        <v>1</v>
      </c>
      <c r="F467" s="42">
        <v>1</v>
      </c>
      <c r="G467" s="42" t="s">
        <v>1508</v>
      </c>
      <c r="H467" s="42" t="s">
        <v>1509</v>
      </c>
      <c r="I467" s="42">
        <v>27</v>
      </c>
      <c r="J467" s="42">
        <v>4</v>
      </c>
      <c r="K467" s="42">
        <v>4</v>
      </c>
      <c r="L467" s="42"/>
      <c r="M467" s="42">
        <v>0</v>
      </c>
      <c r="N467" s="42">
        <v>1</v>
      </c>
      <c r="O467" s="42"/>
      <c r="P467" s="43" t="str">
        <f>_xlfn.IFNA(VLOOKUP(L467,[2]汇总!A:C,3,0),"")</f>
        <v/>
      </c>
      <c r="Q467" s="43"/>
      <c r="R467" s="43"/>
      <c r="S467" s="42">
        <v>2</v>
      </c>
      <c r="T467" s="42">
        <v>1703</v>
      </c>
      <c r="U467" s="42"/>
      <c r="V467" s="42">
        <v>2</v>
      </c>
      <c r="W467">
        <v>2004</v>
      </c>
    </row>
    <row r="468" spans="1:23" hidden="1">
      <c r="A468" s="34"/>
      <c r="B468" s="4">
        <v>55059</v>
      </c>
      <c r="C468" s="4" t="s">
        <v>732</v>
      </c>
      <c r="D468" s="4">
        <v>5</v>
      </c>
      <c r="E468" s="4">
        <v>1</v>
      </c>
      <c r="F468" s="4">
        <v>1</v>
      </c>
      <c r="G468" s="4" t="s">
        <v>721</v>
      </c>
      <c r="H468" s="4" t="s">
        <v>722</v>
      </c>
      <c r="I468" s="4">
        <v>14</v>
      </c>
      <c r="J468" s="4">
        <v>4</v>
      </c>
      <c r="K468" s="4">
        <v>4</v>
      </c>
      <c r="L468" s="4">
        <v>513010</v>
      </c>
      <c r="M468" s="4">
        <v>0</v>
      </c>
      <c r="N468" s="4">
        <v>1</v>
      </c>
      <c r="O468" s="4">
        <v>1500</v>
      </c>
      <c r="P468" s="34" t="str">
        <f>_xlfn.IFNA(VLOOKUP(L468,[2]汇总!A:C,3,0),"")</f>
        <v>战斗中，增加20%最大生命值。</v>
      </c>
      <c r="Q468" s="34"/>
      <c r="R468" s="34"/>
      <c r="S468" s="4">
        <v>2</v>
      </c>
      <c r="T468" s="4">
        <v>1805</v>
      </c>
      <c r="U468" s="4"/>
      <c r="V468" s="4">
        <v>2</v>
      </c>
      <c r="W468">
        <v>2124</v>
      </c>
    </row>
    <row r="469" spans="1:23" hidden="1">
      <c r="A469" s="34"/>
      <c r="B469" s="4">
        <v>55060</v>
      </c>
      <c r="C469" s="4" t="s">
        <v>733</v>
      </c>
      <c r="D469" s="4">
        <v>5</v>
      </c>
      <c r="E469" s="4">
        <v>1</v>
      </c>
      <c r="F469" s="4">
        <v>1</v>
      </c>
      <c r="G469" s="4" t="s">
        <v>713</v>
      </c>
      <c r="H469" s="4" t="s">
        <v>724</v>
      </c>
      <c r="I469" s="4">
        <v>14</v>
      </c>
      <c r="J469" s="4">
        <v>4</v>
      </c>
      <c r="K469" s="4">
        <v>4</v>
      </c>
      <c r="L469" s="4">
        <v>513011</v>
      </c>
      <c r="M469" s="4">
        <v>0</v>
      </c>
      <c r="N469" s="4">
        <v>1</v>
      </c>
      <c r="O469" s="4">
        <v>1500</v>
      </c>
      <c r="P469" s="34" t="str">
        <f>_xlfn.IFNA(VLOOKUP(L469,[2]汇总!A:C,3,0),"")</f>
        <v>战斗中，增加20%伤害减免。</v>
      </c>
      <c r="Q469" s="34"/>
      <c r="R469" s="34"/>
      <c r="S469" s="4">
        <v>2</v>
      </c>
      <c r="T469" s="4">
        <v>1836</v>
      </c>
      <c r="U469" s="4"/>
      <c r="V469" s="4">
        <v>2</v>
      </c>
      <c r="W469">
        <v>2160</v>
      </c>
    </row>
    <row r="470" spans="1:23" hidden="1">
      <c r="A470" s="34"/>
      <c r="B470" s="4">
        <v>55061</v>
      </c>
      <c r="C470" s="4" t="s">
        <v>734</v>
      </c>
      <c r="D470" s="4">
        <v>5</v>
      </c>
      <c r="E470" s="4">
        <v>4</v>
      </c>
      <c r="F470" s="4">
        <v>1</v>
      </c>
      <c r="G470" s="4" t="s">
        <v>712</v>
      </c>
      <c r="H470" s="4" t="s">
        <v>713</v>
      </c>
      <c r="I470" s="4">
        <v>14</v>
      </c>
      <c r="J470" s="4">
        <v>2</v>
      </c>
      <c r="K470" s="4">
        <v>4</v>
      </c>
      <c r="L470" s="4"/>
      <c r="M470" s="4">
        <v>0</v>
      </c>
      <c r="N470" s="4">
        <v>1</v>
      </c>
      <c r="O470" s="4"/>
      <c r="P470" s="34" t="str">
        <f>_xlfn.IFNA(VLOOKUP(L470,[2]汇总!A:C,3,0),"")</f>
        <v/>
      </c>
      <c r="Q470" s="34"/>
      <c r="R470" s="34"/>
      <c r="S470" s="4">
        <v>2</v>
      </c>
      <c r="T470" s="4">
        <v>1440</v>
      </c>
      <c r="U470" s="4"/>
      <c r="V470" s="4">
        <v>2</v>
      </c>
      <c r="W470">
        <v>1836</v>
      </c>
    </row>
    <row r="471" spans="1:23" hidden="1">
      <c r="A471" s="34"/>
      <c r="B471" s="4">
        <v>55062</v>
      </c>
      <c r="C471" s="4" t="s">
        <v>1535</v>
      </c>
      <c r="D471" s="4">
        <v>5</v>
      </c>
      <c r="E471" s="4">
        <v>4</v>
      </c>
      <c r="F471" s="4">
        <v>1</v>
      </c>
      <c r="G471" s="4" t="s">
        <v>650</v>
      </c>
      <c r="H471" s="4" t="s">
        <v>712</v>
      </c>
      <c r="I471" s="4">
        <v>14</v>
      </c>
      <c r="J471" s="4">
        <v>2</v>
      </c>
      <c r="K471" s="4">
        <v>4</v>
      </c>
      <c r="L471" s="4"/>
      <c r="M471" s="4">
        <v>0</v>
      </c>
      <c r="N471" s="4">
        <v>1</v>
      </c>
      <c r="O471" s="4"/>
      <c r="P471" s="34" t="str">
        <f>_xlfn.IFNA(VLOOKUP(L471,[2]汇总!A:C,3,0),"")</f>
        <v/>
      </c>
      <c r="Q471" s="34"/>
      <c r="R471" s="34"/>
      <c r="S471" s="4">
        <v>2</v>
      </c>
      <c r="T471" s="4">
        <v>1224</v>
      </c>
      <c r="U471" s="4"/>
      <c r="V471" s="4">
        <v>2</v>
      </c>
      <c r="W471">
        <v>1440</v>
      </c>
    </row>
    <row r="472" spans="1:23" hidden="1">
      <c r="A472" s="34"/>
      <c r="B472" s="4">
        <v>55063</v>
      </c>
      <c r="C472" s="4" t="s">
        <v>1536</v>
      </c>
      <c r="D472" s="4">
        <v>5</v>
      </c>
      <c r="E472" s="4">
        <v>4</v>
      </c>
      <c r="F472" s="4">
        <v>1</v>
      </c>
      <c r="G472" s="4" t="s">
        <v>1470</v>
      </c>
      <c r="H472" s="4" t="s">
        <v>1471</v>
      </c>
      <c r="I472" s="4">
        <v>14</v>
      </c>
      <c r="J472" s="4">
        <v>2</v>
      </c>
      <c r="K472" s="4">
        <v>4</v>
      </c>
      <c r="L472" s="4"/>
      <c r="M472" s="4">
        <v>0</v>
      </c>
      <c r="N472" s="4">
        <v>1</v>
      </c>
      <c r="O472" s="4"/>
      <c r="P472" s="34" t="str">
        <f>_xlfn.IFNA(VLOOKUP(L472,[2]汇总!A:C,3,0),"")</f>
        <v/>
      </c>
      <c r="Q472" s="34"/>
      <c r="R472" s="34"/>
      <c r="S472" s="4">
        <v>2</v>
      </c>
      <c r="T472" s="4">
        <v>1254</v>
      </c>
      <c r="U472" s="4"/>
      <c r="V472" s="4">
        <v>2</v>
      </c>
      <c r="W472">
        <v>1476</v>
      </c>
    </row>
    <row r="473" spans="1:23" hidden="1">
      <c r="A473" s="34"/>
      <c r="B473" s="4">
        <v>55064</v>
      </c>
      <c r="C473" s="4" t="s">
        <v>1537</v>
      </c>
      <c r="D473" s="4">
        <v>5</v>
      </c>
      <c r="E473" s="4">
        <v>4</v>
      </c>
      <c r="F473" s="4">
        <v>1</v>
      </c>
      <c r="G473" s="4" t="s">
        <v>1473</v>
      </c>
      <c r="H473" s="4" t="s">
        <v>1474</v>
      </c>
      <c r="I473" s="4">
        <v>14</v>
      </c>
      <c r="J473" s="4">
        <v>3</v>
      </c>
      <c r="K473" s="4">
        <v>3</v>
      </c>
      <c r="L473" s="4"/>
      <c r="M473" s="4">
        <v>0</v>
      </c>
      <c r="N473" s="4">
        <v>1</v>
      </c>
      <c r="O473" s="4"/>
      <c r="P473" s="34" t="str">
        <f>_xlfn.IFNA(VLOOKUP(L473,[2]汇总!A:C,3,0),"")</f>
        <v/>
      </c>
      <c r="Q473" s="34"/>
      <c r="R473" s="34"/>
      <c r="S473" s="4">
        <v>2</v>
      </c>
      <c r="T473" s="4">
        <v>1285</v>
      </c>
      <c r="U473" s="4"/>
      <c r="V473" s="4">
        <v>2</v>
      </c>
      <c r="W473">
        <v>1512</v>
      </c>
    </row>
    <row r="474" spans="1:23" hidden="1">
      <c r="A474" s="34"/>
      <c r="B474" s="4">
        <v>55065</v>
      </c>
      <c r="C474" s="4" t="s">
        <v>1538</v>
      </c>
      <c r="D474" s="4">
        <v>5</v>
      </c>
      <c r="E474" s="4">
        <v>4</v>
      </c>
      <c r="F474" s="4">
        <v>1</v>
      </c>
      <c r="G474" s="4" t="s">
        <v>1476</v>
      </c>
      <c r="H474" s="4" t="s">
        <v>1477</v>
      </c>
      <c r="I474" s="4">
        <v>14</v>
      </c>
      <c r="J474" s="4">
        <v>3</v>
      </c>
      <c r="K474" s="4">
        <v>3</v>
      </c>
      <c r="L474" s="4"/>
      <c r="M474" s="4">
        <v>0</v>
      </c>
      <c r="N474" s="4">
        <v>1</v>
      </c>
      <c r="O474" s="4"/>
      <c r="P474" s="34" t="str">
        <f>_xlfn.IFNA(VLOOKUP(L474,[2]汇总!A:C,3,0),"")</f>
        <v/>
      </c>
      <c r="Q474" s="34"/>
      <c r="R474" s="34"/>
      <c r="S474" s="4">
        <v>2</v>
      </c>
      <c r="T474" s="4">
        <v>1315</v>
      </c>
      <c r="U474" s="4"/>
      <c r="V474" s="4">
        <v>2</v>
      </c>
      <c r="W474">
        <v>1548</v>
      </c>
    </row>
    <row r="475" spans="1:23" hidden="1">
      <c r="A475" s="34"/>
      <c r="B475" s="4">
        <v>55066</v>
      </c>
      <c r="C475" s="4" t="s">
        <v>1539</v>
      </c>
      <c r="D475" s="4">
        <v>5</v>
      </c>
      <c r="E475" s="4">
        <v>4</v>
      </c>
      <c r="F475" s="4">
        <v>1</v>
      </c>
      <c r="G475" s="4" t="s">
        <v>1479</v>
      </c>
      <c r="H475" s="4" t="s">
        <v>1480</v>
      </c>
      <c r="I475" s="4">
        <v>14</v>
      </c>
      <c r="J475" s="4">
        <v>2</v>
      </c>
      <c r="K475" s="4">
        <v>4</v>
      </c>
      <c r="L475" s="4"/>
      <c r="M475" s="4">
        <v>50</v>
      </c>
      <c r="N475" s="4">
        <v>0</v>
      </c>
      <c r="O475" s="4"/>
      <c r="P475" s="34" t="str">
        <f>_xlfn.IFNA(VLOOKUP(L475,[2]汇总!A:C,3,0),"")</f>
        <v/>
      </c>
      <c r="Q475" s="34"/>
      <c r="R475" s="34"/>
      <c r="S475" s="4">
        <v>2</v>
      </c>
      <c r="T475" s="4">
        <v>1377</v>
      </c>
      <c r="U475" s="4"/>
      <c r="V475" s="4">
        <v>2</v>
      </c>
      <c r="W475">
        <v>1620</v>
      </c>
    </row>
    <row r="476" spans="1:23" hidden="1">
      <c r="A476" s="34"/>
      <c r="B476" s="4">
        <v>55067</v>
      </c>
      <c r="C476" s="4" t="s">
        <v>1540</v>
      </c>
      <c r="D476" s="4">
        <v>5</v>
      </c>
      <c r="E476" s="4">
        <v>4</v>
      </c>
      <c r="F476" s="4">
        <v>1</v>
      </c>
      <c r="G476" s="4" t="s">
        <v>1482</v>
      </c>
      <c r="H476" s="4" t="s">
        <v>1483</v>
      </c>
      <c r="I476" s="4">
        <v>14</v>
      </c>
      <c r="J476" s="4">
        <v>2</v>
      </c>
      <c r="K476" s="4">
        <v>4</v>
      </c>
      <c r="L476" s="4"/>
      <c r="M476" s="4">
        <v>60</v>
      </c>
      <c r="N476" s="4">
        <v>0</v>
      </c>
      <c r="O476" s="4"/>
      <c r="P476" s="34" t="str">
        <f>_xlfn.IFNA(VLOOKUP(L476,[2]汇总!A:C,3,0),"")</f>
        <v/>
      </c>
      <c r="Q476" s="34"/>
      <c r="R476" s="34"/>
      <c r="S476" s="4">
        <v>2</v>
      </c>
      <c r="T476" s="4">
        <v>1438</v>
      </c>
      <c r="U476" s="4"/>
      <c r="V476" s="4">
        <v>2</v>
      </c>
      <c r="W476">
        <v>1692</v>
      </c>
    </row>
    <row r="477" spans="1:23" hidden="1">
      <c r="A477" s="34"/>
      <c r="B477" s="4">
        <v>55068</v>
      </c>
      <c r="C477" s="4" t="s">
        <v>1541</v>
      </c>
      <c r="D477" s="4">
        <v>5</v>
      </c>
      <c r="E477" s="4">
        <v>4</v>
      </c>
      <c r="F477" s="4">
        <v>1</v>
      </c>
      <c r="G477" s="4" t="s">
        <v>1485</v>
      </c>
      <c r="H477" s="4" t="s">
        <v>1486</v>
      </c>
      <c r="I477" s="4">
        <v>14</v>
      </c>
      <c r="J477" s="4">
        <v>2</v>
      </c>
      <c r="K477" s="4">
        <v>4</v>
      </c>
      <c r="L477" s="4"/>
      <c r="M477" s="4">
        <v>70</v>
      </c>
      <c r="N477" s="4">
        <v>0</v>
      </c>
      <c r="O477" s="4"/>
      <c r="P477" s="34" t="str">
        <f>_xlfn.IFNA(VLOOKUP(L477,[2]汇总!A:C,3,0),"")</f>
        <v/>
      </c>
      <c r="Q477" s="34"/>
      <c r="R477" s="34"/>
      <c r="S477" s="4">
        <v>2</v>
      </c>
      <c r="T477" s="4">
        <v>1499</v>
      </c>
      <c r="U477" s="4"/>
      <c r="V477" s="4">
        <v>2</v>
      </c>
      <c r="W477">
        <v>1764</v>
      </c>
    </row>
    <row r="478" spans="1:23" hidden="1">
      <c r="A478" s="34"/>
      <c r="B478" s="4">
        <v>55069</v>
      </c>
      <c r="C478" s="4" t="s">
        <v>1542</v>
      </c>
      <c r="D478" s="4">
        <v>5</v>
      </c>
      <c r="E478" s="4">
        <v>4</v>
      </c>
      <c r="F478" s="4">
        <v>1</v>
      </c>
      <c r="G478" s="4" t="s">
        <v>1488</v>
      </c>
      <c r="H478" s="4" t="s">
        <v>713</v>
      </c>
      <c r="I478" s="4">
        <v>14</v>
      </c>
      <c r="J478" s="4">
        <v>2</v>
      </c>
      <c r="K478" s="4">
        <v>4</v>
      </c>
      <c r="L478" s="4"/>
      <c r="M478" s="4">
        <v>80</v>
      </c>
      <c r="N478" s="4">
        <v>0</v>
      </c>
      <c r="O478" s="4"/>
      <c r="P478" s="34" t="str">
        <f>_xlfn.IFNA(VLOOKUP(L478,[2]汇总!A:C,3,0),"")</f>
        <v/>
      </c>
      <c r="Q478" s="34"/>
      <c r="R478" s="34"/>
      <c r="S478" s="4">
        <v>2</v>
      </c>
      <c r="T478" s="4">
        <v>1560</v>
      </c>
      <c r="U478" s="4"/>
      <c r="V478" s="4">
        <v>2</v>
      </c>
      <c r="W478">
        <v>1836</v>
      </c>
    </row>
    <row r="479" spans="1:23" hidden="1">
      <c r="A479" s="34"/>
      <c r="B479" s="4">
        <v>55070</v>
      </c>
      <c r="C479" s="4" t="s">
        <v>1543</v>
      </c>
      <c r="D479" s="4">
        <v>5</v>
      </c>
      <c r="E479" s="4">
        <v>4</v>
      </c>
      <c r="F479" s="4">
        <v>1</v>
      </c>
      <c r="G479" s="4" t="s">
        <v>1490</v>
      </c>
      <c r="H479" s="4" t="s">
        <v>1491</v>
      </c>
      <c r="I479" s="4">
        <v>14</v>
      </c>
      <c r="J479" s="4">
        <v>2</v>
      </c>
      <c r="K479" s="4">
        <v>4</v>
      </c>
      <c r="L479" s="4">
        <v>514004</v>
      </c>
      <c r="M479" s="4">
        <v>0</v>
      </c>
      <c r="N479" s="4">
        <v>1</v>
      </c>
      <c r="O479" s="4">
        <v>1500</v>
      </c>
      <c r="P479" s="34" t="str">
        <f>_xlfn.IFNA(VLOOKUP(L479,[2]汇总!A:C,3,0),"")</f>
        <v>战斗中，增加10%效果抵抗。</v>
      </c>
      <c r="Q479" s="34"/>
      <c r="R479" s="34"/>
      <c r="S479" s="4">
        <v>2</v>
      </c>
      <c r="T479" s="4">
        <v>1468</v>
      </c>
      <c r="U479" s="4"/>
      <c r="V479" s="4">
        <v>2</v>
      </c>
      <c r="W479">
        <v>1728</v>
      </c>
    </row>
    <row r="480" spans="1:23" hidden="1">
      <c r="A480" s="34"/>
      <c r="B480" s="4">
        <v>55071</v>
      </c>
      <c r="C480" s="4" t="s">
        <v>1544</v>
      </c>
      <c r="D480" s="4">
        <v>5</v>
      </c>
      <c r="E480" s="4">
        <v>4</v>
      </c>
      <c r="F480" s="4">
        <v>1</v>
      </c>
      <c r="G480" s="4" t="s">
        <v>1493</v>
      </c>
      <c r="H480" s="4" t="s">
        <v>1494</v>
      </c>
      <c r="I480" s="4">
        <v>14</v>
      </c>
      <c r="J480" s="4">
        <v>2</v>
      </c>
      <c r="K480" s="4">
        <v>4</v>
      </c>
      <c r="L480" s="4">
        <v>514005</v>
      </c>
      <c r="M480" s="4">
        <v>0</v>
      </c>
      <c r="N480" s="4">
        <v>1</v>
      </c>
      <c r="O480" s="4">
        <v>1500</v>
      </c>
      <c r="P480" s="34" t="str">
        <f>_xlfn.IFNA(VLOOKUP(L480,[2]汇总!A:C,3,0),"")</f>
        <v>战斗中，增加20%受到的治疗效果。</v>
      </c>
      <c r="Q480" s="34"/>
      <c r="R480" s="34"/>
      <c r="S480" s="4">
        <v>2</v>
      </c>
      <c r="T480" s="4">
        <v>1509</v>
      </c>
      <c r="U480" s="4"/>
      <c r="V480" s="4">
        <v>2</v>
      </c>
      <c r="W480">
        <v>1776</v>
      </c>
    </row>
    <row r="481" spans="1:23" hidden="1">
      <c r="A481" s="34"/>
      <c r="B481" s="4">
        <v>55072</v>
      </c>
      <c r="C481" s="4" t="s">
        <v>1545</v>
      </c>
      <c r="D481" s="4">
        <v>5</v>
      </c>
      <c r="E481" s="4">
        <v>4</v>
      </c>
      <c r="F481" s="4">
        <v>1</v>
      </c>
      <c r="G481" s="4" t="s">
        <v>1496</v>
      </c>
      <c r="H481" s="4" t="s">
        <v>1497</v>
      </c>
      <c r="I481" s="4">
        <v>14</v>
      </c>
      <c r="J481" s="4">
        <v>2</v>
      </c>
      <c r="K481" s="4">
        <v>4</v>
      </c>
      <c r="L481" s="4">
        <v>514006</v>
      </c>
      <c r="M481" s="4">
        <v>0</v>
      </c>
      <c r="N481" s="4">
        <v>1</v>
      </c>
      <c r="O481" s="4">
        <v>1500</v>
      </c>
      <c r="P481" s="34" t="str">
        <f>_xlfn.IFNA(VLOOKUP(L481,[2]汇总!A:C,3,0),"")</f>
        <v>战斗中，增加20%伤害减免。</v>
      </c>
      <c r="Q481" s="34"/>
      <c r="R481" s="34"/>
      <c r="S481" s="4">
        <v>2</v>
      </c>
      <c r="T481" s="4">
        <v>1550</v>
      </c>
      <c r="U481" s="4"/>
      <c r="V481" s="4">
        <v>2</v>
      </c>
      <c r="W481">
        <v>1824</v>
      </c>
    </row>
    <row r="482" spans="1:23" hidden="1">
      <c r="A482" s="34"/>
      <c r="B482" s="4">
        <v>55073</v>
      </c>
      <c r="C482" s="4" t="s">
        <v>1546</v>
      </c>
      <c r="D482" s="4">
        <v>5</v>
      </c>
      <c r="E482" s="4">
        <v>4</v>
      </c>
      <c r="F482" s="4">
        <v>1</v>
      </c>
      <c r="G482" s="4" t="s">
        <v>1499</v>
      </c>
      <c r="H482" s="4" t="s">
        <v>1500</v>
      </c>
      <c r="I482" s="4">
        <v>14</v>
      </c>
      <c r="J482" s="4">
        <v>2</v>
      </c>
      <c r="K482" s="4">
        <v>4</v>
      </c>
      <c r="L482" s="4">
        <v>514007</v>
      </c>
      <c r="M482" s="4">
        <v>0</v>
      </c>
      <c r="N482" s="4">
        <v>1</v>
      </c>
      <c r="O482" s="4">
        <v>1500</v>
      </c>
      <c r="P482" s="34" t="str">
        <f>_xlfn.IFNA(VLOOKUP(L482,[2]汇总!A:C,3,0),"")</f>
        <v>战斗中，增加20%最大生命值。</v>
      </c>
      <c r="Q482" s="34"/>
      <c r="R482" s="34"/>
      <c r="S482" s="4">
        <v>2</v>
      </c>
      <c r="T482" s="4">
        <v>1591</v>
      </c>
      <c r="U482" s="4"/>
      <c r="V482" s="4">
        <v>2</v>
      </c>
      <c r="W482">
        <v>1872</v>
      </c>
    </row>
    <row r="483" spans="1:23" hidden="1">
      <c r="A483" s="41"/>
      <c r="B483" s="42">
        <v>55074</v>
      </c>
      <c r="C483" s="42" t="s">
        <v>1547</v>
      </c>
      <c r="D483" s="42">
        <v>5</v>
      </c>
      <c r="E483" s="42">
        <v>4</v>
      </c>
      <c r="F483" s="42">
        <v>1</v>
      </c>
      <c r="G483" s="42" t="s">
        <v>1502</v>
      </c>
      <c r="H483" s="42" t="s">
        <v>1503</v>
      </c>
      <c r="I483" s="42">
        <v>37</v>
      </c>
      <c r="J483" s="42">
        <v>4</v>
      </c>
      <c r="K483" s="42">
        <v>4</v>
      </c>
      <c r="L483" s="42"/>
      <c r="M483" s="42">
        <v>0</v>
      </c>
      <c r="N483" s="42">
        <v>1</v>
      </c>
      <c r="O483" s="42"/>
      <c r="P483" s="43" t="str">
        <f>_xlfn.IFNA(VLOOKUP(L483,[2]汇总!A:C,3,0),"")</f>
        <v/>
      </c>
      <c r="Q483" s="43"/>
      <c r="R483" s="43"/>
      <c r="S483" s="42">
        <v>2</v>
      </c>
      <c r="T483" s="42">
        <v>1621</v>
      </c>
      <c r="U483" s="42"/>
      <c r="V483" s="42">
        <v>2</v>
      </c>
      <c r="W483">
        <v>1908</v>
      </c>
    </row>
    <row r="484" spans="1:23" hidden="1">
      <c r="A484" s="41"/>
      <c r="B484" s="42">
        <v>55075</v>
      </c>
      <c r="C484" s="42" t="s">
        <v>1548</v>
      </c>
      <c r="D484" s="42">
        <v>5</v>
      </c>
      <c r="E484" s="42">
        <v>4</v>
      </c>
      <c r="F484" s="42">
        <v>1</v>
      </c>
      <c r="G484" s="42" t="s">
        <v>1505</v>
      </c>
      <c r="H484" s="42" t="s">
        <v>1506</v>
      </c>
      <c r="I484" s="42">
        <v>38</v>
      </c>
      <c r="J484" s="42">
        <v>4</v>
      </c>
      <c r="K484" s="42">
        <v>4</v>
      </c>
      <c r="L484" s="42"/>
      <c r="M484" s="42">
        <v>0</v>
      </c>
      <c r="N484" s="42">
        <v>1</v>
      </c>
      <c r="O484" s="42"/>
      <c r="P484" s="43" t="str">
        <f>_xlfn.IFNA(VLOOKUP(L484,[2]汇总!A:C,3,0),"")</f>
        <v/>
      </c>
      <c r="Q484" s="43"/>
      <c r="R484" s="43"/>
      <c r="S484" s="42">
        <v>2</v>
      </c>
      <c r="T484" s="42">
        <v>1662</v>
      </c>
      <c r="U484" s="42"/>
      <c r="V484" s="42">
        <v>2</v>
      </c>
      <c r="W484">
        <v>1956</v>
      </c>
    </row>
    <row r="485" spans="1:23" hidden="1">
      <c r="A485" s="41"/>
      <c r="B485" s="42">
        <v>55076</v>
      </c>
      <c r="C485" s="42" t="s">
        <v>1549</v>
      </c>
      <c r="D485" s="42">
        <v>5</v>
      </c>
      <c r="E485" s="42">
        <v>4</v>
      </c>
      <c r="F485" s="42">
        <v>1</v>
      </c>
      <c r="G485" s="42" t="s">
        <v>1508</v>
      </c>
      <c r="H485" s="42" t="s">
        <v>1509</v>
      </c>
      <c r="I485" s="42">
        <v>39</v>
      </c>
      <c r="J485" s="42">
        <v>4</v>
      </c>
      <c r="K485" s="42">
        <v>4</v>
      </c>
      <c r="L485" s="42"/>
      <c r="M485" s="42">
        <v>0</v>
      </c>
      <c r="N485" s="42">
        <v>1</v>
      </c>
      <c r="O485" s="42"/>
      <c r="P485" s="43" t="str">
        <f>_xlfn.IFNA(VLOOKUP(L485,[2]汇总!A:C,3,0),"")</f>
        <v/>
      </c>
      <c r="Q485" s="43"/>
      <c r="R485" s="43"/>
      <c r="S485" s="42">
        <v>2</v>
      </c>
      <c r="T485" s="42">
        <v>1703</v>
      </c>
      <c r="U485" s="42"/>
      <c r="V485" s="42">
        <v>2</v>
      </c>
      <c r="W485">
        <v>2004</v>
      </c>
    </row>
    <row r="486" spans="1:23" hidden="1">
      <c r="A486" s="34"/>
      <c r="B486" s="4">
        <v>55078</v>
      </c>
      <c r="C486" s="4" t="s">
        <v>736</v>
      </c>
      <c r="D486" s="4">
        <v>5</v>
      </c>
      <c r="E486" s="4">
        <v>4</v>
      </c>
      <c r="F486" s="4">
        <v>1</v>
      </c>
      <c r="G486" s="4" t="s">
        <v>718</v>
      </c>
      <c r="H486" s="4" t="s">
        <v>719</v>
      </c>
      <c r="I486" s="4">
        <v>14</v>
      </c>
      <c r="J486" s="4">
        <v>4</v>
      </c>
      <c r="K486" s="4">
        <v>4</v>
      </c>
      <c r="L486" s="4">
        <v>514009</v>
      </c>
      <c r="M486" s="4">
        <v>0</v>
      </c>
      <c r="N486" s="4">
        <v>1</v>
      </c>
      <c r="O486" s="4">
        <v>1500</v>
      </c>
      <c r="P486" s="34" t="str">
        <f>_xlfn.IFNA(VLOOKUP(L486,[2]汇总!A:C,3,0),"")</f>
        <v>战斗中，增加1056点速度。</v>
      </c>
      <c r="Q486" s="34"/>
      <c r="R486" s="34"/>
      <c r="S486" s="4">
        <v>2</v>
      </c>
      <c r="T486" s="4">
        <v>1774</v>
      </c>
      <c r="U486" s="4"/>
      <c r="V486" s="4">
        <v>2</v>
      </c>
      <c r="W486">
        <v>2088</v>
      </c>
    </row>
    <row r="487" spans="1:23" hidden="1">
      <c r="A487" s="34"/>
      <c r="B487" s="4">
        <v>55080</v>
      </c>
      <c r="C487" s="4" t="s">
        <v>738</v>
      </c>
      <c r="D487" s="4">
        <v>5</v>
      </c>
      <c r="E487" s="4">
        <v>4</v>
      </c>
      <c r="F487" s="4">
        <v>1</v>
      </c>
      <c r="G487" s="4" t="s">
        <v>713</v>
      </c>
      <c r="H487" s="4" t="s">
        <v>724</v>
      </c>
      <c r="I487" s="4">
        <v>14</v>
      </c>
      <c r="J487" s="4">
        <v>4</v>
      </c>
      <c r="K487" s="4">
        <v>4</v>
      </c>
      <c r="L487" s="4">
        <v>514011</v>
      </c>
      <c r="M487" s="4">
        <v>0</v>
      </c>
      <c r="N487" s="4">
        <v>1</v>
      </c>
      <c r="O487" s="4">
        <v>1500</v>
      </c>
      <c r="P487" s="34" t="str">
        <f>_xlfn.IFNA(VLOOKUP(L487,[2]汇总!A:C,3,0),"")</f>
        <v>战斗中，增加20%攻击力。</v>
      </c>
      <c r="Q487" s="34"/>
      <c r="R487" s="34"/>
      <c r="S487" s="4">
        <v>2</v>
      </c>
      <c r="T487" s="4">
        <v>1836</v>
      </c>
      <c r="U487" s="4"/>
      <c r="V487" s="4">
        <v>2</v>
      </c>
      <c r="W487">
        <v>2160</v>
      </c>
    </row>
    <row r="488" spans="1:23" hidden="1">
      <c r="A488" s="34"/>
      <c r="B488" s="4">
        <v>55081</v>
      </c>
      <c r="C488" s="4" t="s">
        <v>739</v>
      </c>
      <c r="D488" s="4">
        <v>5</v>
      </c>
      <c r="E488" s="4">
        <v>5</v>
      </c>
      <c r="F488" s="4">
        <v>1</v>
      </c>
      <c r="G488" s="4" t="s">
        <v>712</v>
      </c>
      <c r="H488" s="4" t="s">
        <v>713</v>
      </c>
      <c r="I488" s="4">
        <v>14</v>
      </c>
      <c r="J488" s="4">
        <v>2</v>
      </c>
      <c r="K488" s="4">
        <v>4</v>
      </c>
      <c r="L488" s="4"/>
      <c r="M488" s="4">
        <v>0</v>
      </c>
      <c r="N488" s="4">
        <v>1</v>
      </c>
      <c r="O488" s="4"/>
      <c r="P488" s="34" t="str">
        <f>_xlfn.IFNA(VLOOKUP(L488,[2]汇总!A:C,3,0),"")</f>
        <v/>
      </c>
      <c r="Q488" s="34"/>
      <c r="R488" s="34"/>
      <c r="S488" s="4">
        <v>2</v>
      </c>
      <c r="T488" s="4">
        <v>1440</v>
      </c>
      <c r="U488" s="4"/>
      <c r="V488" s="4">
        <v>2</v>
      </c>
      <c r="W488">
        <v>1836</v>
      </c>
    </row>
    <row r="489" spans="1:23" hidden="1">
      <c r="A489" s="34"/>
      <c r="B489" s="4">
        <v>55082</v>
      </c>
      <c r="C489" s="4" t="s">
        <v>1550</v>
      </c>
      <c r="D489" s="4">
        <v>5</v>
      </c>
      <c r="E489" s="4">
        <v>5</v>
      </c>
      <c r="F489" s="4">
        <v>1</v>
      </c>
      <c r="G489" s="4" t="s">
        <v>650</v>
      </c>
      <c r="H489" s="4" t="s">
        <v>712</v>
      </c>
      <c r="I489" s="4">
        <v>14</v>
      </c>
      <c r="J489" s="4">
        <v>2</v>
      </c>
      <c r="K489" s="4">
        <v>4</v>
      </c>
      <c r="L489" s="4"/>
      <c r="M489" s="4">
        <v>0</v>
      </c>
      <c r="N489" s="4">
        <v>1</v>
      </c>
      <c r="O489" s="4"/>
      <c r="P489" s="34" t="str">
        <f>_xlfn.IFNA(VLOOKUP(L489,[2]汇总!A:C,3,0),"")</f>
        <v/>
      </c>
      <c r="Q489" s="34"/>
      <c r="R489" s="34"/>
      <c r="S489" s="4">
        <v>2</v>
      </c>
      <c r="T489" s="4">
        <v>1224</v>
      </c>
      <c r="U489" s="4"/>
      <c r="V489" s="4">
        <v>2</v>
      </c>
      <c r="W489">
        <v>1440</v>
      </c>
    </row>
    <row r="490" spans="1:23" hidden="1">
      <c r="A490" s="34"/>
      <c r="B490" s="4">
        <v>55083</v>
      </c>
      <c r="C490" s="4" t="s">
        <v>1551</v>
      </c>
      <c r="D490" s="4">
        <v>5</v>
      </c>
      <c r="E490" s="4">
        <v>5</v>
      </c>
      <c r="F490" s="4">
        <v>1</v>
      </c>
      <c r="G490" s="4" t="s">
        <v>1470</v>
      </c>
      <c r="H490" s="4" t="s">
        <v>1471</v>
      </c>
      <c r="I490" s="4">
        <v>14</v>
      </c>
      <c r="J490" s="4">
        <v>2</v>
      </c>
      <c r="K490" s="4">
        <v>4</v>
      </c>
      <c r="L490" s="4"/>
      <c r="M490" s="4">
        <v>0</v>
      </c>
      <c r="N490" s="4">
        <v>1</v>
      </c>
      <c r="O490" s="4"/>
      <c r="P490" s="34" t="str">
        <f>_xlfn.IFNA(VLOOKUP(L490,[2]汇总!A:C,3,0),"")</f>
        <v/>
      </c>
      <c r="Q490" s="34"/>
      <c r="R490" s="34"/>
      <c r="S490" s="4">
        <v>2</v>
      </c>
      <c r="T490" s="4">
        <v>1254</v>
      </c>
      <c r="U490" s="4"/>
      <c r="V490" s="4">
        <v>2</v>
      </c>
      <c r="W490">
        <v>1476</v>
      </c>
    </row>
    <row r="491" spans="1:23" hidden="1">
      <c r="A491" s="34"/>
      <c r="B491" s="4">
        <v>55084</v>
      </c>
      <c r="C491" s="4" t="s">
        <v>1552</v>
      </c>
      <c r="D491" s="4">
        <v>5</v>
      </c>
      <c r="E491" s="4">
        <v>5</v>
      </c>
      <c r="F491" s="4">
        <v>1</v>
      </c>
      <c r="G491" s="4" t="s">
        <v>1473</v>
      </c>
      <c r="H491" s="4" t="s">
        <v>1474</v>
      </c>
      <c r="I491" s="4">
        <v>14</v>
      </c>
      <c r="J491" s="4">
        <v>3</v>
      </c>
      <c r="K491" s="4">
        <v>3</v>
      </c>
      <c r="L491" s="4"/>
      <c r="M491" s="4">
        <v>0</v>
      </c>
      <c r="N491" s="4">
        <v>1</v>
      </c>
      <c r="O491" s="4"/>
      <c r="P491" s="34" t="str">
        <f>_xlfn.IFNA(VLOOKUP(L491,[2]汇总!A:C,3,0),"")</f>
        <v/>
      </c>
      <c r="Q491" s="34"/>
      <c r="R491" s="34"/>
      <c r="S491" s="4">
        <v>2</v>
      </c>
      <c r="T491" s="4">
        <v>1285</v>
      </c>
      <c r="U491" s="4"/>
      <c r="V491" s="4">
        <v>2</v>
      </c>
      <c r="W491">
        <v>1512</v>
      </c>
    </row>
    <row r="492" spans="1:23" hidden="1">
      <c r="A492" s="34"/>
      <c r="B492" s="4">
        <v>55085</v>
      </c>
      <c r="C492" s="4" t="s">
        <v>1553</v>
      </c>
      <c r="D492" s="4">
        <v>5</v>
      </c>
      <c r="E492" s="4">
        <v>5</v>
      </c>
      <c r="F492" s="4">
        <v>1</v>
      </c>
      <c r="G492" s="4" t="s">
        <v>1476</v>
      </c>
      <c r="H492" s="4" t="s">
        <v>1477</v>
      </c>
      <c r="I492" s="4">
        <v>14</v>
      </c>
      <c r="J492" s="4">
        <v>3</v>
      </c>
      <c r="K492" s="4">
        <v>3</v>
      </c>
      <c r="L492" s="4"/>
      <c r="M492" s="4">
        <v>0</v>
      </c>
      <c r="N492" s="4">
        <v>1</v>
      </c>
      <c r="O492" s="4"/>
      <c r="P492" s="34" t="str">
        <f>_xlfn.IFNA(VLOOKUP(L492,[2]汇总!A:C,3,0),"")</f>
        <v/>
      </c>
      <c r="Q492" s="34"/>
      <c r="R492" s="34"/>
      <c r="S492" s="4">
        <v>2</v>
      </c>
      <c r="T492" s="4">
        <v>1315</v>
      </c>
      <c r="U492" s="4"/>
      <c r="V492" s="4">
        <v>2</v>
      </c>
      <c r="W492">
        <v>1548</v>
      </c>
    </row>
    <row r="493" spans="1:23" hidden="1">
      <c r="A493" s="34"/>
      <c r="B493" s="4">
        <v>55086</v>
      </c>
      <c r="C493" s="4" t="s">
        <v>1554</v>
      </c>
      <c r="D493" s="4">
        <v>5</v>
      </c>
      <c r="E493" s="4">
        <v>5</v>
      </c>
      <c r="F493" s="4">
        <v>1</v>
      </c>
      <c r="G493" s="4" t="s">
        <v>1479</v>
      </c>
      <c r="H493" s="4" t="s">
        <v>1480</v>
      </c>
      <c r="I493" s="4">
        <v>14</v>
      </c>
      <c r="J493" s="4">
        <v>2</v>
      </c>
      <c r="K493" s="4">
        <v>4</v>
      </c>
      <c r="L493" s="4"/>
      <c r="M493" s="4">
        <v>50</v>
      </c>
      <c r="N493" s="4">
        <v>0</v>
      </c>
      <c r="O493" s="4"/>
      <c r="P493" s="34" t="str">
        <f>_xlfn.IFNA(VLOOKUP(L493,[2]汇总!A:C,3,0),"")</f>
        <v/>
      </c>
      <c r="Q493" s="34"/>
      <c r="R493" s="34"/>
      <c r="S493" s="4">
        <v>2</v>
      </c>
      <c r="T493" s="4">
        <v>1377</v>
      </c>
      <c r="U493" s="4"/>
      <c r="V493" s="4">
        <v>2</v>
      </c>
      <c r="W493">
        <v>1620</v>
      </c>
    </row>
    <row r="494" spans="1:23" hidden="1">
      <c r="A494" s="34"/>
      <c r="B494" s="4">
        <v>55087</v>
      </c>
      <c r="C494" s="4" t="s">
        <v>1555</v>
      </c>
      <c r="D494" s="4">
        <v>5</v>
      </c>
      <c r="E494" s="4">
        <v>5</v>
      </c>
      <c r="F494" s="4">
        <v>1</v>
      </c>
      <c r="G494" s="4" t="s">
        <v>1482</v>
      </c>
      <c r="H494" s="4" t="s">
        <v>1483</v>
      </c>
      <c r="I494" s="4">
        <v>14</v>
      </c>
      <c r="J494" s="4">
        <v>2</v>
      </c>
      <c r="K494" s="4">
        <v>4</v>
      </c>
      <c r="L494" s="4"/>
      <c r="M494" s="4">
        <v>60</v>
      </c>
      <c r="N494" s="4">
        <v>0</v>
      </c>
      <c r="O494" s="4"/>
      <c r="P494" s="34" t="str">
        <f>_xlfn.IFNA(VLOOKUP(L494,[2]汇总!A:C,3,0),"")</f>
        <v/>
      </c>
      <c r="Q494" s="34"/>
      <c r="R494" s="34"/>
      <c r="S494" s="4">
        <v>2</v>
      </c>
      <c r="T494" s="4">
        <v>1438</v>
      </c>
      <c r="U494" s="4"/>
      <c r="V494" s="4">
        <v>2</v>
      </c>
      <c r="W494">
        <v>1692</v>
      </c>
    </row>
    <row r="495" spans="1:23" hidden="1">
      <c r="A495" s="34"/>
      <c r="B495" s="4">
        <v>55088</v>
      </c>
      <c r="C495" s="4" t="s">
        <v>1556</v>
      </c>
      <c r="D495" s="4">
        <v>5</v>
      </c>
      <c r="E495" s="4">
        <v>5</v>
      </c>
      <c r="F495" s="4">
        <v>1</v>
      </c>
      <c r="G495" s="4" t="s">
        <v>1485</v>
      </c>
      <c r="H495" s="4" t="s">
        <v>1486</v>
      </c>
      <c r="I495" s="4">
        <v>14</v>
      </c>
      <c r="J495" s="4">
        <v>2</v>
      </c>
      <c r="K495" s="4">
        <v>4</v>
      </c>
      <c r="L495" s="4"/>
      <c r="M495" s="4">
        <v>70</v>
      </c>
      <c r="N495" s="4">
        <v>0</v>
      </c>
      <c r="O495" s="4"/>
      <c r="P495" s="34" t="str">
        <f>_xlfn.IFNA(VLOOKUP(L495,[2]汇总!A:C,3,0),"")</f>
        <v/>
      </c>
      <c r="Q495" s="34"/>
      <c r="R495" s="34"/>
      <c r="S495" s="4">
        <v>2</v>
      </c>
      <c r="T495" s="4">
        <v>1499</v>
      </c>
      <c r="U495" s="4"/>
      <c r="V495" s="4">
        <v>2</v>
      </c>
      <c r="W495">
        <v>1764</v>
      </c>
    </row>
    <row r="496" spans="1:23" hidden="1">
      <c r="A496" s="34"/>
      <c r="B496" s="4">
        <v>55089</v>
      </c>
      <c r="C496" s="4" t="s">
        <v>1557</v>
      </c>
      <c r="D496" s="4">
        <v>5</v>
      </c>
      <c r="E496" s="4">
        <v>5</v>
      </c>
      <c r="F496" s="4">
        <v>1</v>
      </c>
      <c r="G496" s="4" t="s">
        <v>1488</v>
      </c>
      <c r="H496" s="4" t="s">
        <v>713</v>
      </c>
      <c r="I496" s="4">
        <v>14</v>
      </c>
      <c r="J496" s="4">
        <v>2</v>
      </c>
      <c r="K496" s="4">
        <v>4</v>
      </c>
      <c r="L496" s="4"/>
      <c r="M496" s="4">
        <v>80</v>
      </c>
      <c r="N496" s="4">
        <v>0</v>
      </c>
      <c r="O496" s="4"/>
      <c r="P496" s="34" t="str">
        <f>_xlfn.IFNA(VLOOKUP(L496,[2]汇总!A:C,3,0),"")</f>
        <v/>
      </c>
      <c r="Q496" s="34"/>
      <c r="R496" s="34"/>
      <c r="S496" s="4">
        <v>2</v>
      </c>
      <c r="T496" s="4">
        <v>1560</v>
      </c>
      <c r="U496" s="4"/>
      <c r="V496" s="4">
        <v>2</v>
      </c>
      <c r="W496">
        <v>1836</v>
      </c>
    </row>
    <row r="497" spans="1:23" hidden="1">
      <c r="A497" s="34"/>
      <c r="B497" s="4">
        <v>55090</v>
      </c>
      <c r="C497" s="4" t="s">
        <v>1558</v>
      </c>
      <c r="D497" s="4">
        <v>5</v>
      </c>
      <c r="E497" s="4">
        <v>5</v>
      </c>
      <c r="F497" s="4">
        <v>1</v>
      </c>
      <c r="G497" s="4" t="s">
        <v>1490</v>
      </c>
      <c r="H497" s="4" t="s">
        <v>1491</v>
      </c>
      <c r="I497" s="4">
        <v>14</v>
      </c>
      <c r="J497" s="4">
        <v>2</v>
      </c>
      <c r="K497" s="4">
        <v>4</v>
      </c>
      <c r="L497" s="4">
        <v>515004</v>
      </c>
      <c r="M497" s="4">
        <v>0</v>
      </c>
      <c r="N497" s="4">
        <v>1</v>
      </c>
      <c r="O497" s="4">
        <v>1500</v>
      </c>
      <c r="P497" s="34" t="str">
        <f>_xlfn.IFNA(VLOOKUP(L497,[2]汇总!A:C,3,0),"")</f>
        <v>战斗中，增加10%效果抵抗。</v>
      </c>
      <c r="Q497" s="34"/>
      <c r="R497" s="34"/>
      <c r="S497" s="4">
        <v>2</v>
      </c>
      <c r="T497" s="4">
        <v>1468</v>
      </c>
      <c r="U497" s="4"/>
      <c r="V497" s="4">
        <v>2</v>
      </c>
      <c r="W497">
        <v>1728</v>
      </c>
    </row>
    <row r="498" spans="1:23" hidden="1">
      <c r="A498" s="34"/>
      <c r="B498" s="4">
        <v>55091</v>
      </c>
      <c r="C498" s="4" t="s">
        <v>1559</v>
      </c>
      <c r="D498" s="4">
        <v>5</v>
      </c>
      <c r="E498" s="4">
        <v>5</v>
      </c>
      <c r="F498" s="4">
        <v>1</v>
      </c>
      <c r="G498" s="4" t="s">
        <v>1493</v>
      </c>
      <c r="H498" s="4" t="s">
        <v>1494</v>
      </c>
      <c r="I498" s="4">
        <v>14</v>
      </c>
      <c r="J498" s="4">
        <v>2</v>
      </c>
      <c r="K498" s="4">
        <v>4</v>
      </c>
      <c r="L498" s="4">
        <v>515005</v>
      </c>
      <c r="M498" s="4">
        <v>0</v>
      </c>
      <c r="N498" s="4">
        <v>1</v>
      </c>
      <c r="O498" s="4">
        <v>1500</v>
      </c>
      <c r="P498" s="34" t="str">
        <f>_xlfn.IFNA(VLOOKUP(L498,[2]汇总!A:C,3,0),"")</f>
        <v>战斗中，增加10%效果命中。</v>
      </c>
      <c r="Q498" s="34"/>
      <c r="R498" s="34"/>
      <c r="S498" s="4">
        <v>2</v>
      </c>
      <c r="T498" s="4">
        <v>1509</v>
      </c>
      <c r="U498" s="4"/>
      <c r="V498" s="4">
        <v>2</v>
      </c>
      <c r="W498">
        <v>1776</v>
      </c>
    </row>
    <row r="499" spans="1:23" hidden="1">
      <c r="A499" s="34"/>
      <c r="B499" s="4">
        <v>55092</v>
      </c>
      <c r="C499" s="4" t="s">
        <v>1560</v>
      </c>
      <c r="D499" s="4">
        <v>5</v>
      </c>
      <c r="E499" s="4">
        <v>5</v>
      </c>
      <c r="F499" s="4">
        <v>1</v>
      </c>
      <c r="G499" s="4" t="s">
        <v>1496</v>
      </c>
      <c r="H499" s="4" t="s">
        <v>1497</v>
      </c>
      <c r="I499" s="4">
        <v>14</v>
      </c>
      <c r="J499" s="4">
        <v>2</v>
      </c>
      <c r="K499" s="4">
        <v>4</v>
      </c>
      <c r="L499" s="4">
        <v>515006</v>
      </c>
      <c r="M499" s="4">
        <v>0</v>
      </c>
      <c r="N499" s="4">
        <v>1</v>
      </c>
      <c r="O499" s="4">
        <v>1500</v>
      </c>
      <c r="P499" s="34" t="str">
        <f>_xlfn.IFNA(VLOOKUP(L499,[2]汇总!A:C,3,0),"")</f>
        <v>战斗中，增加20%最大生命值。</v>
      </c>
      <c r="Q499" s="34"/>
      <c r="R499" s="34"/>
      <c r="S499" s="4">
        <v>2</v>
      </c>
      <c r="T499" s="4">
        <v>1550</v>
      </c>
      <c r="U499" s="4"/>
      <c r="V499" s="4">
        <v>2</v>
      </c>
      <c r="W499">
        <v>1824</v>
      </c>
    </row>
    <row r="500" spans="1:23" hidden="1">
      <c r="A500" s="34"/>
      <c r="B500" s="4">
        <v>55093</v>
      </c>
      <c r="C500" s="4" t="s">
        <v>1561</v>
      </c>
      <c r="D500" s="4">
        <v>5</v>
      </c>
      <c r="E500" s="4">
        <v>5</v>
      </c>
      <c r="F500" s="4">
        <v>1</v>
      </c>
      <c r="G500" s="4" t="s">
        <v>1499</v>
      </c>
      <c r="H500" s="4" t="s">
        <v>1500</v>
      </c>
      <c r="I500" s="4">
        <v>14</v>
      </c>
      <c r="J500" s="4">
        <v>2</v>
      </c>
      <c r="K500" s="4">
        <v>4</v>
      </c>
      <c r="L500" s="4">
        <v>515007</v>
      </c>
      <c r="M500" s="4">
        <v>0</v>
      </c>
      <c r="N500" s="4">
        <v>1</v>
      </c>
      <c r="O500" s="4">
        <v>1500</v>
      </c>
      <c r="P500" s="34" t="str">
        <f>_xlfn.IFNA(VLOOKUP(L500,[2]汇总!A:C,3,0),"")</f>
        <v>战斗中，增加20%抗暴率。</v>
      </c>
      <c r="Q500" s="34"/>
      <c r="R500" s="34"/>
      <c r="S500" s="4">
        <v>2</v>
      </c>
      <c r="T500" s="4">
        <v>1591</v>
      </c>
      <c r="U500" s="4"/>
      <c r="V500" s="4">
        <v>2</v>
      </c>
      <c r="W500">
        <v>1872</v>
      </c>
    </row>
    <row r="501" spans="1:23" hidden="1">
      <c r="A501" s="41"/>
      <c r="B501" s="42">
        <v>55094</v>
      </c>
      <c r="C501" s="42" t="s">
        <v>1562</v>
      </c>
      <c r="D501" s="42">
        <v>5</v>
      </c>
      <c r="E501" s="42">
        <v>5</v>
      </c>
      <c r="F501" s="42">
        <v>1</v>
      </c>
      <c r="G501" s="42" t="s">
        <v>1502</v>
      </c>
      <c r="H501" s="42" t="s">
        <v>1503</v>
      </c>
      <c r="I501" s="42">
        <v>28</v>
      </c>
      <c r="J501" s="42">
        <v>4</v>
      </c>
      <c r="K501" s="42">
        <v>4</v>
      </c>
      <c r="L501" s="42"/>
      <c r="M501" s="42">
        <v>0</v>
      </c>
      <c r="N501" s="42">
        <v>1</v>
      </c>
      <c r="O501" s="42"/>
      <c r="P501" s="43" t="str">
        <f>_xlfn.IFNA(VLOOKUP(L501,[2]汇总!A:C,3,0),"")</f>
        <v/>
      </c>
      <c r="Q501" s="43"/>
      <c r="R501" s="43"/>
      <c r="S501" s="42">
        <v>2</v>
      </c>
      <c r="T501" s="42">
        <v>1621</v>
      </c>
      <c r="U501" s="42"/>
      <c r="V501" s="42">
        <v>2</v>
      </c>
      <c r="W501">
        <v>1908</v>
      </c>
    </row>
    <row r="502" spans="1:23" hidden="1">
      <c r="A502" s="41"/>
      <c r="B502" s="42">
        <v>55095</v>
      </c>
      <c r="C502" s="42" t="s">
        <v>1563</v>
      </c>
      <c r="D502" s="42">
        <v>5</v>
      </c>
      <c r="E502" s="42">
        <v>5</v>
      </c>
      <c r="F502" s="42">
        <v>1</v>
      </c>
      <c r="G502" s="42" t="s">
        <v>1505</v>
      </c>
      <c r="H502" s="42" t="s">
        <v>1506</v>
      </c>
      <c r="I502" s="42">
        <v>29</v>
      </c>
      <c r="J502" s="42">
        <v>4</v>
      </c>
      <c r="K502" s="42">
        <v>4</v>
      </c>
      <c r="L502" s="42"/>
      <c r="M502" s="42">
        <v>0</v>
      </c>
      <c r="N502" s="42">
        <v>1</v>
      </c>
      <c r="O502" s="42"/>
      <c r="P502" s="43" t="str">
        <f>_xlfn.IFNA(VLOOKUP(L502,[2]汇总!A:C,3,0),"")</f>
        <v/>
      </c>
      <c r="Q502" s="43"/>
      <c r="R502" s="43"/>
      <c r="S502" s="42">
        <v>2</v>
      </c>
      <c r="T502" s="42">
        <v>1662</v>
      </c>
      <c r="U502" s="42"/>
      <c r="V502" s="42">
        <v>2</v>
      </c>
      <c r="W502">
        <v>1956</v>
      </c>
    </row>
    <row r="503" spans="1:23" hidden="1">
      <c r="A503" s="41"/>
      <c r="B503" s="42">
        <v>55096</v>
      </c>
      <c r="C503" s="42" t="s">
        <v>1564</v>
      </c>
      <c r="D503" s="42">
        <v>5</v>
      </c>
      <c r="E503" s="42">
        <v>5</v>
      </c>
      <c r="F503" s="42">
        <v>1</v>
      </c>
      <c r="G503" s="42" t="s">
        <v>1508</v>
      </c>
      <c r="H503" s="42" t="s">
        <v>1509</v>
      </c>
      <c r="I503" s="42">
        <v>30</v>
      </c>
      <c r="J503" s="42">
        <v>4</v>
      </c>
      <c r="K503" s="42">
        <v>4</v>
      </c>
      <c r="L503" s="42"/>
      <c r="M503" s="42">
        <v>0</v>
      </c>
      <c r="N503" s="42">
        <v>1</v>
      </c>
      <c r="O503" s="42"/>
      <c r="P503" s="43" t="str">
        <f>_xlfn.IFNA(VLOOKUP(L503,[2]汇总!A:C,3,0),"")</f>
        <v/>
      </c>
      <c r="Q503" s="43"/>
      <c r="R503" s="43"/>
      <c r="S503" s="42">
        <v>2</v>
      </c>
      <c r="T503" s="42">
        <v>1703</v>
      </c>
      <c r="U503" s="42"/>
      <c r="V503" s="42">
        <v>2</v>
      </c>
      <c r="W503">
        <v>2004</v>
      </c>
    </row>
    <row r="504" spans="1:23" hidden="1">
      <c r="A504" s="34"/>
      <c r="B504" s="4">
        <v>55098</v>
      </c>
      <c r="C504" s="4" t="s">
        <v>741</v>
      </c>
      <c r="D504" s="4">
        <v>5</v>
      </c>
      <c r="E504" s="4">
        <v>5</v>
      </c>
      <c r="F504" s="4">
        <v>1</v>
      </c>
      <c r="G504" s="4" t="s">
        <v>718</v>
      </c>
      <c r="H504" s="4" t="s">
        <v>719</v>
      </c>
      <c r="I504" s="4">
        <v>14</v>
      </c>
      <c r="J504" s="4">
        <v>4</v>
      </c>
      <c r="K504" s="4">
        <v>4</v>
      </c>
      <c r="L504" s="4">
        <v>515009</v>
      </c>
      <c r="M504" s="4">
        <v>0</v>
      </c>
      <c r="N504" s="4">
        <v>1</v>
      </c>
      <c r="O504" s="4">
        <v>1500</v>
      </c>
      <c r="P504" s="34" t="str">
        <f>_xlfn.IFNA(VLOOKUP(L504,[2]汇总!A:C,3,0),"")</f>
        <v>战斗中，增加20%治疗量。</v>
      </c>
      <c r="Q504" s="34"/>
      <c r="R504" s="34"/>
      <c r="S504" s="4">
        <v>2</v>
      </c>
      <c r="T504" s="4">
        <v>1774</v>
      </c>
      <c r="U504" s="4"/>
      <c r="V504" s="4">
        <v>2</v>
      </c>
      <c r="W504">
        <v>2088</v>
      </c>
    </row>
    <row r="505" spans="1:23" hidden="1">
      <c r="A505" s="34"/>
      <c r="B505" s="4">
        <v>55099</v>
      </c>
      <c r="C505" s="4" t="s">
        <v>742</v>
      </c>
      <c r="D505" s="4">
        <v>5</v>
      </c>
      <c r="E505" s="4">
        <v>5</v>
      </c>
      <c r="F505" s="4">
        <v>1</v>
      </c>
      <c r="G505" s="4" t="s">
        <v>721</v>
      </c>
      <c r="H505" s="4" t="s">
        <v>722</v>
      </c>
      <c r="I505" s="4">
        <v>14</v>
      </c>
      <c r="J505" s="4">
        <v>4</v>
      </c>
      <c r="K505" s="4">
        <v>4</v>
      </c>
      <c r="L505" s="4">
        <v>515010</v>
      </c>
      <c r="M505" s="4">
        <v>0</v>
      </c>
      <c r="N505" s="4">
        <v>1</v>
      </c>
      <c r="O505" s="4">
        <v>1500</v>
      </c>
      <c r="P505" s="34" t="str">
        <f>_xlfn.IFNA(VLOOKUP(L505,[2]汇总!A:C,3,0),"")</f>
        <v>战斗中，增加10%暴击率。</v>
      </c>
      <c r="Q505" s="34"/>
      <c r="R505" s="34"/>
      <c r="S505" s="4">
        <v>2</v>
      </c>
      <c r="T505" s="4">
        <v>1805</v>
      </c>
      <c r="U505" s="4"/>
      <c r="V505" s="4">
        <v>2</v>
      </c>
      <c r="W505">
        <v>2124</v>
      </c>
    </row>
    <row r="506" spans="1:23" hidden="1">
      <c r="A506" s="34"/>
      <c r="B506" s="4">
        <v>55101</v>
      </c>
      <c r="C506" s="4" t="s">
        <v>130</v>
      </c>
      <c r="D506" s="4">
        <v>5</v>
      </c>
      <c r="E506" s="4">
        <v>0</v>
      </c>
      <c r="F506" s="4">
        <v>2</v>
      </c>
      <c r="G506" s="4" t="s">
        <v>744</v>
      </c>
      <c r="H506" s="4" t="s">
        <v>745</v>
      </c>
      <c r="I506" s="4">
        <v>15</v>
      </c>
      <c r="J506" s="4">
        <v>2</v>
      </c>
      <c r="K506" s="4">
        <v>4</v>
      </c>
      <c r="L506" s="4"/>
      <c r="M506" s="4">
        <v>0</v>
      </c>
      <c r="N506" s="4">
        <v>1</v>
      </c>
      <c r="O506" s="4"/>
      <c r="P506" s="34" t="str">
        <f>_xlfn.IFNA(VLOOKUP(L506,[2]汇总!A:C,3,0),"")</f>
        <v/>
      </c>
      <c r="Q506" s="34"/>
      <c r="R506" s="34"/>
      <c r="S506" s="4">
        <v>3</v>
      </c>
      <c r="T506" s="4">
        <v>1326</v>
      </c>
      <c r="U506" s="4"/>
      <c r="V506" s="4">
        <v>3</v>
      </c>
      <c r="W506">
        <v>1560</v>
      </c>
    </row>
    <row r="507" spans="1:23" hidden="1">
      <c r="A507" s="34" t="s">
        <v>1565</v>
      </c>
      <c r="B507" s="42">
        <v>55102</v>
      </c>
      <c r="C507" s="42" t="s">
        <v>132</v>
      </c>
      <c r="D507" s="42">
        <v>5</v>
      </c>
      <c r="E507" s="42">
        <v>0</v>
      </c>
      <c r="F507" s="42">
        <v>2</v>
      </c>
      <c r="G507" s="42" t="s">
        <v>746</v>
      </c>
      <c r="H507" s="42" t="s">
        <v>747</v>
      </c>
      <c r="I507" s="42">
        <v>15</v>
      </c>
      <c r="J507" s="42">
        <v>0</v>
      </c>
      <c r="K507" s="42">
        <v>0</v>
      </c>
      <c r="L507" s="42"/>
      <c r="M507" s="42">
        <v>0</v>
      </c>
      <c r="N507" s="42">
        <v>0</v>
      </c>
      <c r="O507" s="42"/>
      <c r="P507" s="43" t="str">
        <f>_xlfn.IFNA(VLOOKUP(L507,[2]汇总!A:C,3,0),"")</f>
        <v/>
      </c>
      <c r="Q507" s="43"/>
      <c r="R507" s="43"/>
      <c r="S507" s="42">
        <v>3</v>
      </c>
      <c r="T507" s="42">
        <v>1436</v>
      </c>
      <c r="U507" s="42"/>
      <c r="V507" s="42">
        <v>3</v>
      </c>
      <c r="W507">
        <v>1690</v>
      </c>
    </row>
    <row r="508" spans="1:23" hidden="1">
      <c r="A508" s="34" t="s">
        <v>1565</v>
      </c>
      <c r="B508" s="42">
        <v>55103</v>
      </c>
      <c r="C508" s="42" t="s">
        <v>134</v>
      </c>
      <c r="D508" s="42">
        <v>5</v>
      </c>
      <c r="E508" s="42">
        <v>0</v>
      </c>
      <c r="F508" s="42">
        <v>2</v>
      </c>
      <c r="G508" s="42" t="s">
        <v>748</v>
      </c>
      <c r="H508" s="42" t="s">
        <v>749</v>
      </c>
      <c r="I508" s="42">
        <v>15</v>
      </c>
      <c r="J508" s="42">
        <v>0</v>
      </c>
      <c r="K508" s="42">
        <v>0</v>
      </c>
      <c r="L508" s="42"/>
      <c r="M508" s="42">
        <v>0</v>
      </c>
      <c r="N508" s="42">
        <v>0</v>
      </c>
      <c r="O508" s="42"/>
      <c r="P508" s="43" t="str">
        <f>_xlfn.IFNA(VLOOKUP(L508,[2]汇总!A:C,3,0),"")</f>
        <v/>
      </c>
      <c r="Q508" s="43"/>
      <c r="R508" s="43"/>
      <c r="S508" s="42">
        <v>3</v>
      </c>
      <c r="T508" s="42">
        <v>1547</v>
      </c>
      <c r="U508" s="42"/>
      <c r="V508" s="42">
        <v>3</v>
      </c>
      <c r="W508">
        <v>1820</v>
      </c>
    </row>
    <row r="509" spans="1:23" hidden="1">
      <c r="A509" s="41"/>
      <c r="B509" s="42">
        <v>55105</v>
      </c>
      <c r="C509" s="42" t="s">
        <v>136</v>
      </c>
      <c r="D509" s="42">
        <v>5</v>
      </c>
      <c r="E509" s="42">
        <v>0</v>
      </c>
      <c r="F509" s="42">
        <v>2</v>
      </c>
      <c r="G509" s="42" t="s">
        <v>1566</v>
      </c>
      <c r="H509" s="42" t="s">
        <v>1567</v>
      </c>
      <c r="I509" s="42">
        <v>15</v>
      </c>
      <c r="J509" s="42">
        <v>2</v>
      </c>
      <c r="K509" s="42">
        <v>4</v>
      </c>
      <c r="L509" s="42"/>
      <c r="M509" s="42">
        <v>0</v>
      </c>
      <c r="N509" s="42">
        <v>1</v>
      </c>
      <c r="O509" s="42"/>
      <c r="P509" s="43" t="str">
        <f>_xlfn.IFNA(VLOOKUP(L509,[2]汇总!A:C,3,0),"")</f>
        <v/>
      </c>
      <c r="Q509" s="43"/>
      <c r="R509" s="43"/>
      <c r="S509" s="42">
        <v>3</v>
      </c>
      <c r="T509" s="42">
        <v>1768</v>
      </c>
      <c r="U509" s="42"/>
      <c r="V509" s="42">
        <v>3</v>
      </c>
      <c r="W509">
        <v>2080</v>
      </c>
    </row>
    <row r="510" spans="1:23" hidden="1">
      <c r="A510" s="41"/>
      <c r="B510" s="42">
        <v>55106</v>
      </c>
      <c r="C510" s="42" t="s">
        <v>1568</v>
      </c>
      <c r="D510" s="42">
        <v>5</v>
      </c>
      <c r="E510" s="42">
        <v>0</v>
      </c>
      <c r="F510" s="42">
        <v>2</v>
      </c>
      <c r="G510" s="42" t="s">
        <v>1569</v>
      </c>
      <c r="H510" s="42" t="s">
        <v>160</v>
      </c>
      <c r="I510" s="42">
        <v>15</v>
      </c>
      <c r="J510" s="42">
        <v>2</v>
      </c>
      <c r="K510" s="42">
        <v>4</v>
      </c>
      <c r="L510" s="42"/>
      <c r="M510" s="42">
        <v>0</v>
      </c>
      <c r="N510" s="42">
        <v>1</v>
      </c>
      <c r="O510" s="42"/>
      <c r="P510" s="43" t="str">
        <f>_xlfn.IFNA(VLOOKUP(L510,[2]汇总!A:C,3,0),"")</f>
        <v/>
      </c>
      <c r="Q510" s="43"/>
      <c r="R510" s="43"/>
      <c r="S510" s="42">
        <v>3</v>
      </c>
      <c r="T510" s="42">
        <v>1878</v>
      </c>
      <c r="U510" s="42"/>
      <c r="V510" s="42">
        <v>3</v>
      </c>
      <c r="W510">
        <v>2210</v>
      </c>
    </row>
    <row r="511" spans="1:23" hidden="1">
      <c r="A511" s="34"/>
      <c r="B511" s="4">
        <v>55107</v>
      </c>
      <c r="C511" s="4" t="s">
        <v>750</v>
      </c>
      <c r="D511" s="4">
        <v>5</v>
      </c>
      <c r="E511" s="4">
        <v>0</v>
      </c>
      <c r="F511" s="4">
        <v>2</v>
      </c>
      <c r="G511" s="4" t="s">
        <v>751</v>
      </c>
      <c r="H511" s="4" t="s">
        <v>752</v>
      </c>
      <c r="I511" s="4">
        <v>15</v>
      </c>
      <c r="J511" s="4">
        <v>2</v>
      </c>
      <c r="K511" s="4">
        <v>4</v>
      </c>
      <c r="L511" s="4"/>
      <c r="M511" s="4">
        <v>0</v>
      </c>
      <c r="N511" s="4">
        <v>1</v>
      </c>
      <c r="O511" s="4"/>
      <c r="P511" s="34" t="str">
        <f>_xlfn.IFNA(VLOOKUP(L511,[2]汇总!A:C,3,0),"")</f>
        <v/>
      </c>
      <c r="Q511" s="34"/>
      <c r="R511" s="34"/>
      <c r="S511" s="4">
        <v>3</v>
      </c>
      <c r="T511" s="4">
        <v>1989</v>
      </c>
      <c r="U511" s="4"/>
      <c r="V511" s="4">
        <v>3</v>
      </c>
      <c r="W511">
        <v>2340</v>
      </c>
    </row>
    <row r="512" spans="1:23" hidden="1">
      <c r="A512" s="34"/>
      <c r="B512" s="4">
        <v>55108</v>
      </c>
      <c r="C512" s="4" t="s">
        <v>753</v>
      </c>
      <c r="D512" s="4">
        <v>5</v>
      </c>
      <c r="E512" s="4">
        <v>0</v>
      </c>
      <c r="F512" s="4">
        <v>2</v>
      </c>
      <c r="G512" s="4" t="s">
        <v>754</v>
      </c>
      <c r="H512" s="4" t="s">
        <v>755</v>
      </c>
      <c r="I512" s="4">
        <v>15</v>
      </c>
      <c r="J512" s="4">
        <v>2</v>
      </c>
      <c r="K512" s="4">
        <v>4</v>
      </c>
      <c r="L512" s="4"/>
      <c r="M512" s="4">
        <v>0</v>
      </c>
      <c r="N512" s="4">
        <v>1</v>
      </c>
      <c r="O512" s="4"/>
      <c r="P512" s="34" t="str">
        <f>_xlfn.IFNA(VLOOKUP(L512,[2]汇总!A:C,3,0),"")</f>
        <v/>
      </c>
      <c r="Q512" s="34"/>
      <c r="R512" s="34"/>
      <c r="S512" s="4">
        <v>4</v>
      </c>
      <c r="T512" s="4">
        <v>1326</v>
      </c>
      <c r="U512" s="4"/>
      <c r="V512" s="4">
        <v>4</v>
      </c>
      <c r="W512">
        <v>1560</v>
      </c>
    </row>
    <row r="513" spans="1:23" hidden="1">
      <c r="A513" s="34" t="s">
        <v>1565</v>
      </c>
      <c r="B513" s="4">
        <v>55109</v>
      </c>
      <c r="C513" s="4" t="s">
        <v>756</v>
      </c>
      <c r="D513" s="4">
        <v>5</v>
      </c>
      <c r="E513" s="4">
        <v>0</v>
      </c>
      <c r="F513" s="4">
        <v>2</v>
      </c>
      <c r="G513" s="4" t="s">
        <v>757</v>
      </c>
      <c r="H513" s="4" t="s">
        <v>758</v>
      </c>
      <c r="I513" s="4">
        <v>15</v>
      </c>
      <c r="J513" s="4">
        <v>0</v>
      </c>
      <c r="K513" s="4">
        <v>0</v>
      </c>
      <c r="L513" s="4"/>
      <c r="M513" s="4">
        <v>0</v>
      </c>
      <c r="N513" s="4">
        <v>0</v>
      </c>
      <c r="O513" s="4"/>
      <c r="P513" s="34" t="str">
        <f>_xlfn.IFNA(VLOOKUP(L513,[2]汇总!A:C,3,0),"")</f>
        <v/>
      </c>
      <c r="Q513" s="34"/>
      <c r="R513" s="34"/>
      <c r="S513" s="4">
        <v>4</v>
      </c>
      <c r="T513" s="4">
        <v>1436</v>
      </c>
      <c r="U513" s="4"/>
      <c r="V513" s="4">
        <v>4</v>
      </c>
      <c r="W513">
        <v>1690</v>
      </c>
    </row>
    <row r="514" spans="1:23" hidden="1">
      <c r="A514" s="34"/>
      <c r="B514" s="4">
        <v>55110</v>
      </c>
      <c r="C514" s="4" t="s">
        <v>759</v>
      </c>
      <c r="D514" s="4">
        <v>5</v>
      </c>
      <c r="E514" s="4">
        <v>0</v>
      </c>
      <c r="F514" s="4">
        <v>2</v>
      </c>
      <c r="G514" s="4" t="s">
        <v>760</v>
      </c>
      <c r="H514" s="4" t="s">
        <v>761</v>
      </c>
      <c r="I514" s="4">
        <v>15</v>
      </c>
      <c r="J514" s="4">
        <v>4</v>
      </c>
      <c r="K514" s="4">
        <v>4</v>
      </c>
      <c r="L514" s="4">
        <v>520004</v>
      </c>
      <c r="M514" s="4">
        <v>0</v>
      </c>
      <c r="N514" s="4">
        <v>1</v>
      </c>
      <c r="O514" s="4">
        <v>1500</v>
      </c>
      <c r="P514" s="34" t="str">
        <f>_xlfn.IFNA(VLOOKUP(L514,[2]汇总!A:C,3,0),"")</f>
        <v>死亡时，立即回复己方全体60%攻击力的血量。</v>
      </c>
      <c r="Q514" s="34"/>
      <c r="R514" s="34"/>
      <c r="S514" s="4">
        <v>4</v>
      </c>
      <c r="T514" s="4">
        <v>1547</v>
      </c>
      <c r="U514" s="4"/>
      <c r="V514" s="4">
        <v>4</v>
      </c>
      <c r="W514">
        <v>1820</v>
      </c>
    </row>
    <row r="515" spans="1:23" hidden="1">
      <c r="A515" s="41"/>
      <c r="B515" s="4">
        <v>55111</v>
      </c>
      <c r="C515" s="4" t="s">
        <v>1570</v>
      </c>
      <c r="D515" s="4">
        <v>5</v>
      </c>
      <c r="E515" s="4">
        <v>0</v>
      </c>
      <c r="F515" s="4">
        <v>2</v>
      </c>
      <c r="G515" s="4" t="s">
        <v>1571</v>
      </c>
      <c r="H515" s="4" t="s">
        <v>1572</v>
      </c>
      <c r="I515" s="4">
        <v>15</v>
      </c>
      <c r="J515" s="4">
        <v>2</v>
      </c>
      <c r="K515" s="4">
        <v>4</v>
      </c>
      <c r="L515" s="4"/>
      <c r="M515" s="4">
        <v>0</v>
      </c>
      <c r="N515" s="4">
        <v>1</v>
      </c>
      <c r="O515" s="4"/>
      <c r="P515" s="34" t="str">
        <f>_xlfn.IFNA(VLOOKUP(L515,[2]汇总!A:C,3,0),"")</f>
        <v/>
      </c>
      <c r="Q515" s="34"/>
      <c r="R515" s="34"/>
      <c r="S515" s="4">
        <v>4</v>
      </c>
      <c r="T515" s="4">
        <v>1657</v>
      </c>
      <c r="U515" s="4"/>
      <c r="V515" s="4">
        <v>4</v>
      </c>
      <c r="W515">
        <v>1950</v>
      </c>
    </row>
    <row r="516" spans="1:23" hidden="1">
      <c r="A516" s="41"/>
      <c r="B516" s="4">
        <v>55112</v>
      </c>
      <c r="C516" s="4" t="s">
        <v>1573</v>
      </c>
      <c r="D516" s="4">
        <v>5</v>
      </c>
      <c r="E516" s="4">
        <v>0</v>
      </c>
      <c r="F516" s="4">
        <v>2</v>
      </c>
      <c r="G516" s="4" t="s">
        <v>1574</v>
      </c>
      <c r="H516" s="4" t="s">
        <v>1575</v>
      </c>
      <c r="I516" s="4">
        <v>15</v>
      </c>
      <c r="J516" s="4">
        <v>3</v>
      </c>
      <c r="K516" s="4">
        <v>3</v>
      </c>
      <c r="L516" s="4"/>
      <c r="M516" s="4">
        <v>0</v>
      </c>
      <c r="N516" s="4">
        <v>1</v>
      </c>
      <c r="O516" s="4"/>
      <c r="P516" s="34" t="str">
        <f>_xlfn.IFNA(VLOOKUP(L516,[2]汇总!A:C,3,0),"")</f>
        <v/>
      </c>
      <c r="Q516" s="34"/>
      <c r="R516" s="34"/>
      <c r="S516" s="4">
        <v>4</v>
      </c>
      <c r="T516" s="4">
        <v>1768</v>
      </c>
      <c r="U516" s="4"/>
      <c r="V516" s="4">
        <v>4</v>
      </c>
      <c r="W516">
        <v>2080</v>
      </c>
    </row>
    <row r="517" spans="1:23" hidden="1">
      <c r="A517" s="41"/>
      <c r="B517" s="4">
        <v>55113</v>
      </c>
      <c r="C517" s="4" t="s">
        <v>1576</v>
      </c>
      <c r="D517" s="4">
        <v>5</v>
      </c>
      <c r="E517" s="4">
        <v>0</v>
      </c>
      <c r="F517" s="4">
        <v>2</v>
      </c>
      <c r="G517" s="4" t="s">
        <v>1577</v>
      </c>
      <c r="H517" s="4" t="s">
        <v>166</v>
      </c>
      <c r="I517" s="4">
        <v>15</v>
      </c>
      <c r="J517" s="4">
        <v>3</v>
      </c>
      <c r="K517" s="4">
        <v>3</v>
      </c>
      <c r="L517" s="4"/>
      <c r="M517" s="4">
        <v>0</v>
      </c>
      <c r="N517" s="4">
        <v>1</v>
      </c>
      <c r="O517" s="4"/>
      <c r="P517" s="34" t="str">
        <f>_xlfn.IFNA(VLOOKUP(L517,[2]汇总!A:C,3,0),"")</f>
        <v/>
      </c>
      <c r="Q517" s="34"/>
      <c r="R517" s="34"/>
      <c r="S517" s="4">
        <v>4</v>
      </c>
      <c r="T517" s="4">
        <v>1878</v>
      </c>
      <c r="U517" s="4"/>
      <c r="V517" s="4">
        <v>4</v>
      </c>
      <c r="W517">
        <v>2210</v>
      </c>
    </row>
    <row r="518" spans="1:23" hidden="1">
      <c r="A518" s="34"/>
      <c r="B518" s="4">
        <v>55114</v>
      </c>
      <c r="C518" s="4" t="s">
        <v>762</v>
      </c>
      <c r="D518" s="4">
        <v>5</v>
      </c>
      <c r="E518" s="4">
        <v>0</v>
      </c>
      <c r="F518" s="4">
        <v>2</v>
      </c>
      <c r="G518" s="4" t="s">
        <v>763</v>
      </c>
      <c r="H518" s="4" t="s">
        <v>764</v>
      </c>
      <c r="I518" s="4">
        <v>15</v>
      </c>
      <c r="J518" s="4">
        <v>3</v>
      </c>
      <c r="K518" s="4">
        <v>3</v>
      </c>
      <c r="L518" s="4"/>
      <c r="M518" s="4">
        <v>0</v>
      </c>
      <c r="N518" s="4">
        <v>1</v>
      </c>
      <c r="O518" s="4"/>
      <c r="P518" s="34" t="str">
        <f>_xlfn.IFNA(VLOOKUP(L518,[2]汇总!A:C,3,0),"")</f>
        <v/>
      </c>
      <c r="Q518" s="34"/>
      <c r="R518" s="34"/>
      <c r="S518" s="4">
        <v>4</v>
      </c>
      <c r="T518" s="4">
        <v>1989</v>
      </c>
      <c r="U518" s="4"/>
      <c r="V518" s="4">
        <v>4</v>
      </c>
      <c r="W518">
        <v>2340</v>
      </c>
    </row>
    <row r="519" spans="1:23" hidden="1">
      <c r="A519" s="34"/>
      <c r="B519" s="4">
        <v>55115</v>
      </c>
      <c r="C519" s="4" t="s">
        <v>1578</v>
      </c>
      <c r="D519" s="4">
        <v>5</v>
      </c>
      <c r="E519" s="4">
        <v>0</v>
      </c>
      <c r="F519" s="4">
        <v>2</v>
      </c>
      <c r="G519" s="4" t="s">
        <v>747</v>
      </c>
      <c r="H519" s="4" t="s">
        <v>751</v>
      </c>
      <c r="I519" s="4">
        <v>16</v>
      </c>
      <c r="J519" s="4">
        <v>2</v>
      </c>
      <c r="K519" s="4">
        <v>4</v>
      </c>
      <c r="L519" s="4">
        <v>520007</v>
      </c>
      <c r="M519" s="4">
        <v>0</v>
      </c>
      <c r="N519" s="4">
        <v>1</v>
      </c>
      <c r="O519" s="4">
        <v>1500</v>
      </c>
      <c r="P519" s="34" t="str">
        <f>_xlfn.IFNA(VLOOKUP(L519,[2]汇总!A:C,3,0),"")</f>
        <v>每1秒，增加5%护甲和魔抗，最高叠加10层。</v>
      </c>
      <c r="Q519" s="34"/>
      <c r="R519" s="34"/>
      <c r="S519" s="4">
        <v>3</v>
      </c>
      <c r="T519" s="4">
        <v>1690</v>
      </c>
      <c r="U519" s="4"/>
      <c r="V519" s="4">
        <v>3</v>
      </c>
      <c r="W519">
        <v>1989</v>
      </c>
    </row>
    <row r="520" spans="1:23" hidden="1">
      <c r="A520" s="34"/>
      <c r="B520" s="4">
        <v>55116</v>
      </c>
      <c r="C520" s="4" t="s">
        <v>765</v>
      </c>
      <c r="D520" s="4">
        <v>5</v>
      </c>
      <c r="E520" s="4">
        <v>0</v>
      </c>
      <c r="F520" s="4">
        <v>3</v>
      </c>
      <c r="G520" s="4" t="s">
        <v>766</v>
      </c>
      <c r="H520" s="4" t="s">
        <v>767</v>
      </c>
      <c r="I520" s="4">
        <v>17</v>
      </c>
      <c r="J520" s="4">
        <v>2</v>
      </c>
      <c r="K520" s="4">
        <v>4</v>
      </c>
      <c r="L520" s="4"/>
      <c r="M520" s="4">
        <v>0</v>
      </c>
      <c r="N520" s="4">
        <v>1</v>
      </c>
      <c r="O520" s="4"/>
      <c r="P520" s="34" t="str">
        <f>_xlfn.IFNA(VLOOKUP(L520,[2]汇总!A:C,3,0),"")</f>
        <v/>
      </c>
      <c r="Q520" s="34"/>
      <c r="R520" s="34"/>
      <c r="S520" s="4">
        <v>1</v>
      </c>
      <c r="T520" s="4">
        <v>12240</v>
      </c>
      <c r="U520" s="4"/>
      <c r="V520" s="4">
        <v>1</v>
      </c>
      <c r="W520">
        <v>14400</v>
      </c>
    </row>
    <row r="521" spans="1:23" hidden="1">
      <c r="A521" s="34"/>
      <c r="B521" s="4">
        <v>55117</v>
      </c>
      <c r="C521" s="4" t="s">
        <v>768</v>
      </c>
      <c r="D521" s="4">
        <v>5</v>
      </c>
      <c r="E521" s="4">
        <v>0</v>
      </c>
      <c r="F521" s="4">
        <v>3</v>
      </c>
      <c r="G521" s="4" t="s">
        <v>769</v>
      </c>
      <c r="H521" s="4" t="s">
        <v>770</v>
      </c>
      <c r="I521" s="4">
        <v>17</v>
      </c>
      <c r="J521" s="4">
        <v>2</v>
      </c>
      <c r="K521" s="4">
        <v>4</v>
      </c>
      <c r="L521" s="4"/>
      <c r="M521" s="4">
        <v>0</v>
      </c>
      <c r="N521" s="4">
        <v>1</v>
      </c>
      <c r="O521" s="4"/>
      <c r="P521" s="34" t="str">
        <f>_xlfn.IFNA(VLOOKUP(L521,[2]汇总!A:C,3,0),"")</f>
        <v/>
      </c>
      <c r="Q521" s="34"/>
      <c r="R521" s="34"/>
      <c r="S521" s="4">
        <v>1</v>
      </c>
      <c r="T521" s="4">
        <v>12676</v>
      </c>
      <c r="U521" s="4"/>
      <c r="V521" s="4">
        <v>1</v>
      </c>
      <c r="W521">
        <v>14914</v>
      </c>
    </row>
    <row r="522" spans="1:23" hidden="1">
      <c r="A522" s="34"/>
      <c r="B522" s="4">
        <v>55118</v>
      </c>
      <c r="C522" s="4" t="s">
        <v>1579</v>
      </c>
      <c r="D522" s="4">
        <v>5</v>
      </c>
      <c r="E522" s="4">
        <v>0</v>
      </c>
      <c r="F522" s="4">
        <v>3</v>
      </c>
      <c r="G522" s="4" t="s">
        <v>1580</v>
      </c>
      <c r="H522" s="4" t="s">
        <v>1581</v>
      </c>
      <c r="I522" s="4">
        <v>17</v>
      </c>
      <c r="J522" s="4">
        <v>2</v>
      </c>
      <c r="K522" s="4">
        <v>4</v>
      </c>
      <c r="L522" s="4"/>
      <c r="M522" s="4">
        <v>0</v>
      </c>
      <c r="N522" s="4">
        <v>1</v>
      </c>
      <c r="O522" s="4"/>
      <c r="P522" s="34" t="str">
        <f>_xlfn.IFNA(VLOOKUP(L522,[2]汇总!A:C,3,0),"")</f>
        <v/>
      </c>
      <c r="Q522" s="34"/>
      <c r="R522" s="34"/>
      <c r="S522" s="4">
        <v>1</v>
      </c>
      <c r="T522" s="4">
        <v>13113</v>
      </c>
      <c r="U522" s="4"/>
      <c r="V522" s="4">
        <v>1</v>
      </c>
      <c r="W522">
        <v>15428</v>
      </c>
    </row>
    <row r="523" spans="1:23" hidden="1">
      <c r="A523" s="34"/>
      <c r="B523" s="4">
        <v>55119</v>
      </c>
      <c r="C523" s="4" t="s">
        <v>1582</v>
      </c>
      <c r="D523" s="4">
        <v>5</v>
      </c>
      <c r="E523" s="4">
        <v>0</v>
      </c>
      <c r="F523" s="4">
        <v>3</v>
      </c>
      <c r="G523" s="4" t="s">
        <v>1583</v>
      </c>
      <c r="H523" s="4" t="s">
        <v>1584</v>
      </c>
      <c r="I523" s="4">
        <v>17</v>
      </c>
      <c r="J523" s="4">
        <v>2</v>
      </c>
      <c r="K523" s="4">
        <v>4</v>
      </c>
      <c r="L523" s="4"/>
      <c r="M523" s="4">
        <v>0</v>
      </c>
      <c r="N523" s="4">
        <v>1</v>
      </c>
      <c r="O523" s="4"/>
      <c r="P523" s="34" t="str">
        <f>_xlfn.IFNA(VLOOKUP(L523,[2]汇总!A:C,3,0),"")</f>
        <v/>
      </c>
      <c r="Q523" s="34"/>
      <c r="R523" s="34"/>
      <c r="S523" s="4">
        <v>1</v>
      </c>
      <c r="T523" s="4">
        <v>13550</v>
      </c>
      <c r="U523" s="4"/>
      <c r="V523" s="4">
        <v>1</v>
      </c>
      <c r="W523">
        <v>15942</v>
      </c>
    </row>
    <row r="524" spans="1:23" hidden="1">
      <c r="A524" s="34"/>
      <c r="B524" s="4">
        <v>55120</v>
      </c>
      <c r="C524" s="4" t="s">
        <v>1585</v>
      </c>
      <c r="D524" s="4">
        <v>5</v>
      </c>
      <c r="E524" s="4">
        <v>0</v>
      </c>
      <c r="F524" s="4">
        <v>3</v>
      </c>
      <c r="G524" s="4" t="s">
        <v>1586</v>
      </c>
      <c r="H524" s="4" t="s">
        <v>1587</v>
      </c>
      <c r="I524" s="4">
        <v>17</v>
      </c>
      <c r="J524" s="4">
        <v>2</v>
      </c>
      <c r="K524" s="4">
        <v>4</v>
      </c>
      <c r="L524" s="4"/>
      <c r="M524" s="4">
        <v>0</v>
      </c>
      <c r="N524" s="4">
        <v>1</v>
      </c>
      <c r="O524" s="4"/>
      <c r="P524" s="34" t="str">
        <f>_xlfn.IFNA(VLOOKUP(L524,[2]汇总!A:C,3,0),"")</f>
        <v/>
      </c>
      <c r="Q524" s="34"/>
      <c r="R524" s="34"/>
      <c r="S524" s="4">
        <v>1</v>
      </c>
      <c r="T524" s="4">
        <v>13987</v>
      </c>
      <c r="U524" s="4"/>
      <c r="V524" s="4">
        <v>1</v>
      </c>
      <c r="W524">
        <v>16456</v>
      </c>
    </row>
    <row r="525" spans="1:23" hidden="1">
      <c r="A525" s="41"/>
      <c r="B525" s="4">
        <v>55121</v>
      </c>
      <c r="C525" s="4" t="s">
        <v>1588</v>
      </c>
      <c r="D525" s="4">
        <v>5</v>
      </c>
      <c r="E525" s="4">
        <v>0</v>
      </c>
      <c r="F525" s="4">
        <v>3</v>
      </c>
      <c r="G525" s="4" t="s">
        <v>1589</v>
      </c>
      <c r="H525" s="4" t="s">
        <v>1590</v>
      </c>
      <c r="I525" s="4">
        <v>17</v>
      </c>
      <c r="J525" s="4">
        <v>2</v>
      </c>
      <c r="K525" s="4">
        <v>4</v>
      </c>
      <c r="L525" s="4"/>
      <c r="M525" s="4">
        <v>0</v>
      </c>
      <c r="N525" s="4">
        <v>1</v>
      </c>
      <c r="O525" s="4"/>
      <c r="P525" s="34" t="str">
        <f>_xlfn.IFNA(VLOOKUP(L525,[2]汇总!A:C,3,0),"")</f>
        <v/>
      </c>
      <c r="Q525" s="34"/>
      <c r="R525" s="34"/>
      <c r="S525" s="4">
        <v>1</v>
      </c>
      <c r="T525" s="4">
        <v>14424</v>
      </c>
      <c r="U525" s="4"/>
      <c r="V525" s="4">
        <v>1</v>
      </c>
      <c r="W525">
        <v>16970</v>
      </c>
    </row>
    <row r="526" spans="1:23" hidden="1">
      <c r="A526" s="41"/>
      <c r="B526" s="4">
        <v>55122</v>
      </c>
      <c r="C526" s="4" t="s">
        <v>1591</v>
      </c>
      <c r="D526" s="4">
        <v>5</v>
      </c>
      <c r="E526" s="4">
        <v>0</v>
      </c>
      <c r="F526" s="4">
        <v>3</v>
      </c>
      <c r="G526" s="4" t="s">
        <v>1592</v>
      </c>
      <c r="H526" s="4" t="s">
        <v>1593</v>
      </c>
      <c r="I526" s="4">
        <v>17</v>
      </c>
      <c r="J526" s="4">
        <v>2</v>
      </c>
      <c r="K526" s="4">
        <v>4</v>
      </c>
      <c r="L526" s="4"/>
      <c r="M526" s="4">
        <v>0</v>
      </c>
      <c r="N526" s="4">
        <v>1</v>
      </c>
      <c r="O526" s="4"/>
      <c r="P526" s="34" t="str">
        <f>_xlfn.IFNA(VLOOKUP(L526,[2]汇总!A:C,3,0),"")</f>
        <v/>
      </c>
      <c r="Q526" s="34"/>
      <c r="R526" s="34"/>
      <c r="S526" s="4">
        <v>1</v>
      </c>
      <c r="T526" s="4">
        <v>14861</v>
      </c>
      <c r="U526" s="4"/>
      <c r="V526" s="4">
        <v>1</v>
      </c>
      <c r="W526">
        <v>17484</v>
      </c>
    </row>
    <row r="527" spans="1:23" hidden="1">
      <c r="A527" s="34"/>
      <c r="B527" s="4">
        <v>55123</v>
      </c>
      <c r="C527" s="4" t="s">
        <v>1594</v>
      </c>
      <c r="D527" s="4">
        <v>5</v>
      </c>
      <c r="E527" s="4">
        <v>0</v>
      </c>
      <c r="F527" s="4">
        <v>3</v>
      </c>
      <c r="G527" s="4" t="s">
        <v>1595</v>
      </c>
      <c r="H527" s="4" t="s">
        <v>1596</v>
      </c>
      <c r="I527" s="4">
        <v>17</v>
      </c>
      <c r="J527" s="4">
        <v>2</v>
      </c>
      <c r="K527" s="4">
        <v>4</v>
      </c>
      <c r="L527" s="4">
        <v>530003</v>
      </c>
      <c r="M527" s="4">
        <v>0</v>
      </c>
      <c r="N527" s="4">
        <v>1</v>
      </c>
      <c r="O527" s="4">
        <v>1500</v>
      </c>
      <c r="P527" s="34" t="str">
        <f>_xlfn.IFNA(VLOOKUP(L527,[2]汇总!A:C,3,0),"")</f>
        <v>自身增益效果超过3个时，技能伤害提升50%。</v>
      </c>
      <c r="Q527" s="34"/>
      <c r="R527" s="34"/>
      <c r="S527" s="4">
        <v>1</v>
      </c>
      <c r="T527" s="4">
        <v>15298</v>
      </c>
      <c r="U527" s="4"/>
      <c r="V527" s="4">
        <v>1</v>
      </c>
      <c r="W527">
        <v>17998</v>
      </c>
    </row>
    <row r="528" spans="1:23" hidden="1">
      <c r="A528" s="41"/>
      <c r="B528" s="4">
        <v>55124</v>
      </c>
      <c r="C528" s="4" t="s">
        <v>1597</v>
      </c>
      <c r="D528" s="4">
        <v>5</v>
      </c>
      <c r="E528" s="4">
        <v>0</v>
      </c>
      <c r="F528" s="4">
        <v>3</v>
      </c>
      <c r="G528" s="4" t="s">
        <v>1598</v>
      </c>
      <c r="H528" s="4" t="s">
        <v>1599</v>
      </c>
      <c r="I528" s="4">
        <v>17</v>
      </c>
      <c r="J528" s="4">
        <v>2</v>
      </c>
      <c r="K528" s="4">
        <v>4</v>
      </c>
      <c r="L528" s="4"/>
      <c r="M528" s="4">
        <v>0</v>
      </c>
      <c r="N528" s="4">
        <v>1</v>
      </c>
      <c r="O528" s="4"/>
      <c r="P528" s="34" t="str">
        <f>_xlfn.IFNA(VLOOKUP(L528,[2]汇总!A:C,3,0),"")</f>
        <v/>
      </c>
      <c r="Q528" s="34"/>
      <c r="R528" s="34"/>
      <c r="S528" s="4">
        <v>1</v>
      </c>
      <c r="T528" s="4">
        <v>15735</v>
      </c>
      <c r="U528" s="4"/>
      <c r="V528" s="4">
        <v>1</v>
      </c>
      <c r="W528">
        <v>18512</v>
      </c>
    </row>
    <row r="529" spans="1:23" hidden="1">
      <c r="A529" s="41"/>
      <c r="B529" s="4">
        <v>55125</v>
      </c>
      <c r="C529" s="4" t="s">
        <v>1600</v>
      </c>
      <c r="D529" s="4">
        <v>5</v>
      </c>
      <c r="E529" s="4">
        <v>0</v>
      </c>
      <c r="F529" s="4">
        <v>3</v>
      </c>
      <c r="G529" s="4" t="s">
        <v>1601</v>
      </c>
      <c r="H529" s="4" t="s">
        <v>1602</v>
      </c>
      <c r="I529" s="4">
        <v>17</v>
      </c>
      <c r="J529" s="4">
        <v>3</v>
      </c>
      <c r="K529" s="4">
        <v>3</v>
      </c>
      <c r="L529" s="4"/>
      <c r="M529" s="4">
        <v>0</v>
      </c>
      <c r="N529" s="4">
        <v>1</v>
      </c>
      <c r="O529" s="4"/>
      <c r="P529" s="34" t="str">
        <f>_xlfn.IFNA(VLOOKUP(L529,[2]汇总!A:C,3,0),"")</f>
        <v/>
      </c>
      <c r="Q529" s="34"/>
      <c r="R529" s="34"/>
      <c r="S529" s="4">
        <v>1</v>
      </c>
      <c r="T529" s="4">
        <v>16172</v>
      </c>
      <c r="U529" s="4"/>
      <c r="V529" s="4">
        <v>1</v>
      </c>
      <c r="W529">
        <v>19026</v>
      </c>
    </row>
    <row r="530" spans="1:23" hidden="1">
      <c r="A530" s="41"/>
      <c r="B530" s="4">
        <v>55126</v>
      </c>
      <c r="C530" s="4" t="s">
        <v>1603</v>
      </c>
      <c r="D530" s="4">
        <v>5</v>
      </c>
      <c r="E530" s="4">
        <v>0</v>
      </c>
      <c r="F530" s="4">
        <v>3</v>
      </c>
      <c r="G530" s="4" t="s">
        <v>1604</v>
      </c>
      <c r="H530" s="4" t="s">
        <v>1605</v>
      </c>
      <c r="I530" s="4">
        <v>17</v>
      </c>
      <c r="J530" s="4">
        <v>3</v>
      </c>
      <c r="K530" s="4">
        <v>3</v>
      </c>
      <c r="L530" s="4"/>
      <c r="M530" s="4">
        <v>0</v>
      </c>
      <c r="N530" s="4">
        <v>1</v>
      </c>
      <c r="O530" s="4"/>
      <c r="P530" s="34" t="str">
        <f>_xlfn.IFNA(VLOOKUP(L530,[2]汇总!A:C,3,0),"")</f>
        <v/>
      </c>
      <c r="Q530" s="34"/>
      <c r="R530" s="34"/>
      <c r="S530" s="4">
        <v>1</v>
      </c>
      <c r="T530" s="4">
        <v>16609</v>
      </c>
      <c r="U530" s="4"/>
      <c r="V530" s="4">
        <v>1</v>
      </c>
      <c r="W530">
        <v>19540</v>
      </c>
    </row>
    <row r="531" spans="1:23" hidden="1">
      <c r="A531" s="41"/>
      <c r="B531" s="4">
        <v>55127</v>
      </c>
      <c r="C531" s="4" t="s">
        <v>1606</v>
      </c>
      <c r="D531" s="4">
        <v>5</v>
      </c>
      <c r="E531" s="4">
        <v>0</v>
      </c>
      <c r="F531" s="4">
        <v>3</v>
      </c>
      <c r="G531" s="4" t="s">
        <v>1607</v>
      </c>
      <c r="H531" s="4" t="s">
        <v>1608</v>
      </c>
      <c r="I531" s="4">
        <v>17</v>
      </c>
      <c r="J531" s="4">
        <v>3</v>
      </c>
      <c r="K531" s="4">
        <v>3</v>
      </c>
      <c r="L531" s="4"/>
      <c r="M531" s="4">
        <v>0</v>
      </c>
      <c r="N531" s="4">
        <v>1</v>
      </c>
      <c r="O531" s="4"/>
      <c r="P531" s="34" t="str">
        <f>_xlfn.IFNA(VLOOKUP(L531,[2]汇总!A:C,3,0),"")</f>
        <v/>
      </c>
      <c r="Q531" s="34"/>
      <c r="R531" s="34"/>
      <c r="S531" s="4">
        <v>1</v>
      </c>
      <c r="T531" s="4">
        <v>17045</v>
      </c>
      <c r="U531" s="4"/>
      <c r="V531" s="4">
        <v>1</v>
      </c>
      <c r="W531">
        <v>20054</v>
      </c>
    </row>
    <row r="532" spans="1:23" hidden="1">
      <c r="A532" s="34"/>
      <c r="B532" s="4">
        <v>55130</v>
      </c>
      <c r="C532" s="4" t="s">
        <v>777</v>
      </c>
      <c r="D532" s="4">
        <v>5</v>
      </c>
      <c r="E532" s="4">
        <v>0</v>
      </c>
      <c r="F532" s="4">
        <v>3</v>
      </c>
      <c r="G532" s="4" t="s">
        <v>778</v>
      </c>
      <c r="H532" s="4" t="s">
        <v>779</v>
      </c>
      <c r="I532" s="4">
        <v>17</v>
      </c>
      <c r="J532" s="4">
        <v>4</v>
      </c>
      <c r="K532" s="4">
        <v>4</v>
      </c>
      <c r="L532" s="4">
        <v>530006</v>
      </c>
      <c r="M532" s="4">
        <v>0</v>
      </c>
      <c r="N532" s="4">
        <v>1</v>
      </c>
      <c r="O532" s="4">
        <v>1500</v>
      </c>
      <c r="P532" s="34" t="str">
        <f>_xlfn.IFNA(VLOOKUP(L532,[2]汇总!A:C,3,0),"")</f>
        <v>免疫所有持续伤害状态。</v>
      </c>
      <c r="Q532" s="34"/>
      <c r="R532" s="34"/>
      <c r="S532" s="4">
        <v>1</v>
      </c>
      <c r="T532" s="4">
        <v>18360</v>
      </c>
      <c r="U532" s="4"/>
      <c r="V532" s="4">
        <v>1</v>
      </c>
      <c r="W532">
        <v>21600</v>
      </c>
    </row>
    <row r="533" spans="1:23" hidden="1">
      <c r="A533" s="34"/>
      <c r="B533" s="4">
        <v>55131</v>
      </c>
      <c r="C533" s="4" t="s">
        <v>780</v>
      </c>
      <c r="D533" s="4">
        <v>5</v>
      </c>
      <c r="E533" s="4">
        <v>0</v>
      </c>
      <c r="F533" s="4">
        <v>4</v>
      </c>
      <c r="G533" s="4" t="s">
        <v>781</v>
      </c>
      <c r="H533" s="4" t="s">
        <v>782</v>
      </c>
      <c r="I533" s="4">
        <v>18</v>
      </c>
      <c r="J533" s="4">
        <v>2</v>
      </c>
      <c r="K533" s="4">
        <v>4</v>
      </c>
      <c r="L533" s="4"/>
      <c r="M533" s="4">
        <v>0</v>
      </c>
      <c r="N533" s="4">
        <v>1</v>
      </c>
      <c r="O533" s="4"/>
      <c r="P533" s="34" t="str">
        <f>_xlfn.IFNA(VLOOKUP(L533,[2]汇总!A:C,3,0),"")</f>
        <v/>
      </c>
      <c r="Q533" s="34"/>
      <c r="R533" s="34"/>
      <c r="S533" s="4">
        <v>5</v>
      </c>
      <c r="T533" s="4">
        <v>2154</v>
      </c>
      <c r="U533" s="4"/>
      <c r="V533" s="4">
        <v>5</v>
      </c>
      <c r="W533">
        <v>2534</v>
      </c>
    </row>
    <row r="534" spans="1:23" hidden="1">
      <c r="A534" s="34"/>
      <c r="B534" s="4">
        <v>55132</v>
      </c>
      <c r="C534" s="4" t="s">
        <v>783</v>
      </c>
      <c r="D534" s="4">
        <v>5</v>
      </c>
      <c r="E534" s="4">
        <v>0</v>
      </c>
      <c r="F534" s="4">
        <v>4</v>
      </c>
      <c r="G534" s="4" t="s">
        <v>784</v>
      </c>
      <c r="H534" s="4" t="s">
        <v>785</v>
      </c>
      <c r="I534" s="4">
        <v>18</v>
      </c>
      <c r="J534" s="4">
        <v>2</v>
      </c>
      <c r="K534" s="4">
        <v>4</v>
      </c>
      <c r="L534" s="4"/>
      <c r="M534" s="4">
        <v>0</v>
      </c>
      <c r="N534" s="4">
        <v>1</v>
      </c>
      <c r="O534" s="4"/>
      <c r="P534" s="34" t="str">
        <f>_xlfn.IFNA(VLOOKUP(L534,[2]汇总!A:C,3,0),"")</f>
        <v/>
      </c>
      <c r="Q534" s="34"/>
      <c r="R534" s="34"/>
      <c r="S534" s="4">
        <v>5</v>
      </c>
      <c r="T534" s="4">
        <v>2230</v>
      </c>
      <c r="U534" s="4"/>
      <c r="V534" s="4">
        <v>5</v>
      </c>
      <c r="W534">
        <v>2624</v>
      </c>
    </row>
    <row r="535" spans="1:23" hidden="1">
      <c r="A535" s="34"/>
      <c r="B535" s="4">
        <v>55133</v>
      </c>
      <c r="C535" s="4" t="s">
        <v>1609</v>
      </c>
      <c r="D535" s="4">
        <v>5</v>
      </c>
      <c r="E535" s="4">
        <v>0</v>
      </c>
      <c r="F535" s="4">
        <v>4</v>
      </c>
      <c r="G535" s="4" t="s">
        <v>1610</v>
      </c>
      <c r="H535" s="4" t="s">
        <v>1611</v>
      </c>
      <c r="I535" s="4">
        <v>18</v>
      </c>
      <c r="J535" s="4">
        <v>2</v>
      </c>
      <c r="K535" s="4">
        <v>4</v>
      </c>
      <c r="L535" s="4"/>
      <c r="M535" s="4">
        <v>0</v>
      </c>
      <c r="N535" s="4">
        <v>1</v>
      </c>
      <c r="O535" s="4"/>
      <c r="P535" s="34" t="str">
        <f>_xlfn.IFNA(VLOOKUP(L535,[2]汇总!A:C,3,0),"")</f>
        <v/>
      </c>
      <c r="Q535" s="34"/>
      <c r="R535" s="34"/>
      <c r="S535" s="4">
        <v>5</v>
      </c>
      <c r="T535" s="4">
        <v>2306</v>
      </c>
      <c r="U535" s="4"/>
      <c r="V535" s="4">
        <v>5</v>
      </c>
      <c r="W535">
        <v>2714</v>
      </c>
    </row>
    <row r="536" spans="1:23" hidden="1">
      <c r="A536" s="34"/>
      <c r="B536" s="4">
        <v>55134</v>
      </c>
      <c r="C536" s="4" t="s">
        <v>1612</v>
      </c>
      <c r="D536" s="4">
        <v>5</v>
      </c>
      <c r="E536" s="4">
        <v>0</v>
      </c>
      <c r="F536" s="4">
        <v>4</v>
      </c>
      <c r="G536" s="4" t="s">
        <v>1613</v>
      </c>
      <c r="H536" s="4" t="s">
        <v>1614</v>
      </c>
      <c r="I536" s="4">
        <v>18</v>
      </c>
      <c r="J536" s="4">
        <v>2</v>
      </c>
      <c r="K536" s="4">
        <v>4</v>
      </c>
      <c r="L536" s="4"/>
      <c r="M536" s="4">
        <v>0</v>
      </c>
      <c r="N536" s="4">
        <v>1</v>
      </c>
      <c r="O536" s="4"/>
      <c r="P536" s="34" t="str">
        <f>_xlfn.IFNA(VLOOKUP(L536,[2]汇总!A:C,3,0),"")</f>
        <v/>
      </c>
      <c r="Q536" s="34"/>
      <c r="R536" s="34"/>
      <c r="S536" s="4">
        <v>5</v>
      </c>
      <c r="T536" s="4">
        <v>2383</v>
      </c>
      <c r="U536" s="4"/>
      <c r="V536" s="4">
        <v>5</v>
      </c>
      <c r="W536">
        <v>2804</v>
      </c>
    </row>
    <row r="537" spans="1:23" hidden="1">
      <c r="A537" s="34"/>
      <c r="B537" s="4">
        <v>55135</v>
      </c>
      <c r="C537" s="4" t="s">
        <v>1615</v>
      </c>
      <c r="D537" s="4">
        <v>5</v>
      </c>
      <c r="E537" s="4">
        <v>0</v>
      </c>
      <c r="F537" s="4">
        <v>4</v>
      </c>
      <c r="G537" s="4" t="s">
        <v>1616</v>
      </c>
      <c r="H537" s="4" t="s">
        <v>1617</v>
      </c>
      <c r="I537" s="4">
        <v>18</v>
      </c>
      <c r="J537" s="4">
        <v>2</v>
      </c>
      <c r="K537" s="4">
        <v>4</v>
      </c>
      <c r="L537" s="4"/>
      <c r="M537" s="4">
        <v>0</v>
      </c>
      <c r="N537" s="4">
        <v>1</v>
      </c>
      <c r="O537" s="4"/>
      <c r="P537" s="34" t="str">
        <f>_xlfn.IFNA(VLOOKUP(L537,[2]汇总!A:C,3,0),"")</f>
        <v/>
      </c>
      <c r="Q537" s="34"/>
      <c r="R537" s="34"/>
      <c r="S537" s="4">
        <v>5</v>
      </c>
      <c r="T537" s="4">
        <v>2459</v>
      </c>
      <c r="U537" s="4"/>
      <c r="V537" s="4">
        <v>5</v>
      </c>
      <c r="W537">
        <v>2894</v>
      </c>
    </row>
    <row r="538" spans="1:23" hidden="1">
      <c r="A538" s="34"/>
      <c r="B538" s="4">
        <v>55136</v>
      </c>
      <c r="C538" s="4" t="s">
        <v>1618</v>
      </c>
      <c r="D538" s="4">
        <v>5</v>
      </c>
      <c r="E538" s="4">
        <v>0</v>
      </c>
      <c r="F538" s="4">
        <v>4</v>
      </c>
      <c r="G538" s="4" t="s">
        <v>1619</v>
      </c>
      <c r="H538" s="4" t="s">
        <v>1620</v>
      </c>
      <c r="I538" s="4">
        <v>18</v>
      </c>
      <c r="J538" s="4">
        <v>2</v>
      </c>
      <c r="K538" s="4">
        <v>4</v>
      </c>
      <c r="L538" s="4"/>
      <c r="M538" s="4">
        <v>0</v>
      </c>
      <c r="N538" s="4">
        <v>1</v>
      </c>
      <c r="O538" s="4"/>
      <c r="P538" s="34" t="str">
        <f>_xlfn.IFNA(VLOOKUP(L538,[2]汇总!A:C,3,0),"")</f>
        <v/>
      </c>
      <c r="Q538" s="34"/>
      <c r="R538" s="34"/>
      <c r="S538" s="4">
        <v>5</v>
      </c>
      <c r="T538" s="4">
        <v>2536</v>
      </c>
      <c r="U538" s="4"/>
      <c r="V538" s="4">
        <v>5</v>
      </c>
      <c r="W538">
        <v>2984</v>
      </c>
    </row>
    <row r="539" spans="1:23" hidden="1">
      <c r="A539" s="41"/>
      <c r="B539" s="4">
        <v>55137</v>
      </c>
      <c r="C539" s="4" t="s">
        <v>1621</v>
      </c>
      <c r="D539" s="4">
        <v>5</v>
      </c>
      <c r="E539" s="4">
        <v>0</v>
      </c>
      <c r="F539" s="4">
        <v>4</v>
      </c>
      <c r="G539" s="4" t="s">
        <v>1622</v>
      </c>
      <c r="H539" s="4" t="s">
        <v>1623</v>
      </c>
      <c r="I539" s="4">
        <v>18</v>
      </c>
      <c r="J539" s="4">
        <v>2</v>
      </c>
      <c r="K539" s="4">
        <v>4</v>
      </c>
      <c r="L539" s="4"/>
      <c r="M539" s="4">
        <v>0</v>
      </c>
      <c r="N539" s="4">
        <v>1</v>
      </c>
      <c r="O539" s="4"/>
      <c r="P539" s="34" t="str">
        <f>_xlfn.IFNA(VLOOKUP(L539,[2]汇总!A:C,3,0),"")</f>
        <v/>
      </c>
      <c r="Q539" s="34"/>
      <c r="R539" s="34"/>
      <c r="S539" s="4">
        <v>5</v>
      </c>
      <c r="T539" s="4">
        <v>2612</v>
      </c>
      <c r="U539" s="4"/>
      <c r="V539" s="4">
        <v>5</v>
      </c>
      <c r="W539">
        <v>3074</v>
      </c>
    </row>
    <row r="540" spans="1:23" hidden="1">
      <c r="A540" s="41"/>
      <c r="B540" s="4">
        <v>55138</v>
      </c>
      <c r="C540" s="4" t="s">
        <v>1624</v>
      </c>
      <c r="D540" s="4">
        <v>5</v>
      </c>
      <c r="E540" s="4">
        <v>0</v>
      </c>
      <c r="F540" s="4">
        <v>4</v>
      </c>
      <c r="G540" s="4" t="s">
        <v>1625</v>
      </c>
      <c r="H540" s="4" t="s">
        <v>1626</v>
      </c>
      <c r="I540" s="4">
        <v>18</v>
      </c>
      <c r="J540" s="4">
        <v>2</v>
      </c>
      <c r="K540" s="4">
        <v>4</v>
      </c>
      <c r="L540" s="4"/>
      <c r="M540" s="4">
        <v>0</v>
      </c>
      <c r="N540" s="4">
        <v>1</v>
      </c>
      <c r="O540" s="4"/>
      <c r="P540" s="34" t="str">
        <f>_xlfn.IFNA(VLOOKUP(L540,[2]汇总!A:C,3,0),"")</f>
        <v/>
      </c>
      <c r="Q540" s="34"/>
      <c r="R540" s="34"/>
      <c r="S540" s="4">
        <v>5</v>
      </c>
      <c r="T540" s="4">
        <v>2689</v>
      </c>
      <c r="U540" s="4"/>
      <c r="V540" s="4">
        <v>5</v>
      </c>
      <c r="W540">
        <v>3164</v>
      </c>
    </row>
    <row r="541" spans="1:23" hidden="1">
      <c r="A541" s="41"/>
      <c r="B541" s="4">
        <v>55139</v>
      </c>
      <c r="C541" s="4" t="s">
        <v>1627</v>
      </c>
      <c r="D541" s="4">
        <v>5</v>
      </c>
      <c r="E541" s="4">
        <v>0</v>
      </c>
      <c r="F541" s="4">
        <v>4</v>
      </c>
      <c r="G541" s="4" t="s">
        <v>1628</v>
      </c>
      <c r="H541" s="4" t="s">
        <v>1629</v>
      </c>
      <c r="I541" s="4">
        <v>18</v>
      </c>
      <c r="J541" s="4">
        <v>3</v>
      </c>
      <c r="K541" s="4">
        <v>3</v>
      </c>
      <c r="L541" s="4"/>
      <c r="M541" s="4">
        <v>0</v>
      </c>
      <c r="N541" s="4">
        <v>1</v>
      </c>
      <c r="O541" s="4"/>
      <c r="P541" s="34" t="str">
        <f>_xlfn.IFNA(VLOOKUP(L541,[2]汇总!A:C,3,0),"")</f>
        <v/>
      </c>
      <c r="Q541" s="34"/>
      <c r="R541" s="34"/>
      <c r="S541" s="4">
        <v>5</v>
      </c>
      <c r="T541" s="4">
        <v>2765</v>
      </c>
      <c r="U541" s="4"/>
      <c r="V541" s="4">
        <v>5</v>
      </c>
      <c r="W541">
        <v>3254</v>
      </c>
    </row>
    <row r="542" spans="1:23" hidden="1">
      <c r="A542" s="41"/>
      <c r="B542" s="4">
        <v>55140</v>
      </c>
      <c r="C542" s="4" t="s">
        <v>1630</v>
      </c>
      <c r="D542" s="4">
        <v>5</v>
      </c>
      <c r="E542" s="4">
        <v>0</v>
      </c>
      <c r="F542" s="4">
        <v>4</v>
      </c>
      <c r="G542" s="4" t="s">
        <v>1631</v>
      </c>
      <c r="H542" s="4" t="s">
        <v>1632</v>
      </c>
      <c r="I542" s="4">
        <v>18</v>
      </c>
      <c r="J542" s="4">
        <v>3</v>
      </c>
      <c r="K542" s="4">
        <v>3</v>
      </c>
      <c r="L542" s="4"/>
      <c r="M542" s="4">
        <v>0</v>
      </c>
      <c r="N542" s="4">
        <v>1</v>
      </c>
      <c r="O542" s="4"/>
      <c r="P542" s="34" t="str">
        <f>_xlfn.IFNA(VLOOKUP(L542,[2]汇总!A:C,3,0),"")</f>
        <v/>
      </c>
      <c r="Q542" s="34"/>
      <c r="R542" s="34"/>
      <c r="S542" s="4">
        <v>5</v>
      </c>
      <c r="T542" s="4">
        <v>2842</v>
      </c>
      <c r="U542" s="4"/>
      <c r="V542" s="4">
        <v>5</v>
      </c>
      <c r="W542">
        <v>3344</v>
      </c>
    </row>
    <row r="543" spans="1:23" hidden="1">
      <c r="A543" s="41"/>
      <c r="B543" s="4">
        <v>55141</v>
      </c>
      <c r="C543" s="4" t="s">
        <v>1633</v>
      </c>
      <c r="D543" s="4">
        <v>5</v>
      </c>
      <c r="E543" s="4">
        <v>0</v>
      </c>
      <c r="F543" s="4">
        <v>4</v>
      </c>
      <c r="G543" s="4" t="s">
        <v>1634</v>
      </c>
      <c r="H543" s="4" t="s">
        <v>1635</v>
      </c>
      <c r="I543" s="4">
        <v>18</v>
      </c>
      <c r="J543" s="4">
        <v>3</v>
      </c>
      <c r="K543" s="4">
        <v>3</v>
      </c>
      <c r="L543" s="4"/>
      <c r="M543" s="4">
        <v>0</v>
      </c>
      <c r="N543" s="4">
        <v>1</v>
      </c>
      <c r="O543" s="4"/>
      <c r="P543" s="34" t="str">
        <f>_xlfn.IFNA(VLOOKUP(L543,[2]汇总!A:C,3,0),"")</f>
        <v/>
      </c>
      <c r="Q543" s="34"/>
      <c r="R543" s="34"/>
      <c r="S543" s="4">
        <v>5</v>
      </c>
      <c r="T543" s="4">
        <v>2918</v>
      </c>
      <c r="U543" s="4"/>
      <c r="V543" s="4">
        <v>5</v>
      </c>
      <c r="W543">
        <v>3434</v>
      </c>
    </row>
    <row r="544" spans="1:23" hidden="1">
      <c r="A544" s="34" t="s">
        <v>1565</v>
      </c>
      <c r="B544" s="4">
        <v>55142</v>
      </c>
      <c r="C544" s="4" t="s">
        <v>1636</v>
      </c>
      <c r="D544" s="4">
        <v>5</v>
      </c>
      <c r="E544" s="4">
        <v>0</v>
      </c>
      <c r="F544" s="4">
        <v>4</v>
      </c>
      <c r="G544" s="4" t="s">
        <v>1637</v>
      </c>
      <c r="H544" s="4" t="s">
        <v>1638</v>
      </c>
      <c r="I544" s="4">
        <v>18</v>
      </c>
      <c r="J544" s="4">
        <v>0</v>
      </c>
      <c r="K544" s="4">
        <v>0</v>
      </c>
      <c r="L544" s="4"/>
      <c r="M544" s="4">
        <v>0</v>
      </c>
      <c r="N544" s="4">
        <v>1</v>
      </c>
      <c r="O544" s="4"/>
      <c r="P544" s="34" t="str">
        <f>_xlfn.IFNA(VLOOKUP(L544,[2]汇总!A:C,3,0),"")</f>
        <v/>
      </c>
      <c r="Q544" s="34"/>
      <c r="R544" s="34"/>
      <c r="S544" s="4">
        <v>5</v>
      </c>
      <c r="T544" s="4">
        <v>2995</v>
      </c>
      <c r="U544" s="4"/>
      <c r="V544" s="4">
        <v>5</v>
      </c>
      <c r="W544">
        <v>3524</v>
      </c>
    </row>
    <row r="545" spans="1:23" hidden="1">
      <c r="A545" s="34" t="s">
        <v>1565</v>
      </c>
      <c r="B545" s="4">
        <v>55143</v>
      </c>
      <c r="C545" s="4" t="s">
        <v>786</v>
      </c>
      <c r="D545" s="4">
        <v>5</v>
      </c>
      <c r="E545" s="4">
        <v>0</v>
      </c>
      <c r="F545" s="4">
        <v>4</v>
      </c>
      <c r="G545" s="4" t="s">
        <v>787</v>
      </c>
      <c r="H545" s="4" t="s">
        <v>788</v>
      </c>
      <c r="I545" s="4">
        <v>18</v>
      </c>
      <c r="J545" s="4">
        <v>0</v>
      </c>
      <c r="K545" s="4">
        <v>0</v>
      </c>
      <c r="L545" s="4"/>
      <c r="M545" s="4">
        <v>0</v>
      </c>
      <c r="N545" s="4">
        <v>0</v>
      </c>
      <c r="O545" s="4"/>
      <c r="P545" s="34" t="str">
        <f>_xlfn.IFNA(VLOOKUP(L545,[2]汇总!A:C,3,0),"")</f>
        <v/>
      </c>
      <c r="Q545" s="34"/>
      <c r="R545" s="34"/>
      <c r="S545" s="4">
        <v>5</v>
      </c>
      <c r="T545" s="4">
        <v>3071</v>
      </c>
      <c r="U545" s="4"/>
      <c r="V545" s="4">
        <v>5</v>
      </c>
      <c r="W545">
        <v>3614</v>
      </c>
    </row>
    <row r="546" spans="1:23" hidden="1">
      <c r="A546" s="34" t="s">
        <v>1565</v>
      </c>
      <c r="B546" s="4">
        <v>55144</v>
      </c>
      <c r="C546" s="4" t="s">
        <v>789</v>
      </c>
      <c r="D546" s="4">
        <v>5</v>
      </c>
      <c r="E546" s="4">
        <v>0</v>
      </c>
      <c r="F546" s="4">
        <v>4</v>
      </c>
      <c r="G546" s="4" t="s">
        <v>790</v>
      </c>
      <c r="H546" s="4" t="s">
        <v>791</v>
      </c>
      <c r="I546" s="4">
        <v>18</v>
      </c>
      <c r="J546" s="4">
        <v>0</v>
      </c>
      <c r="K546" s="4">
        <v>0</v>
      </c>
      <c r="L546" s="4"/>
      <c r="M546" s="4">
        <v>0</v>
      </c>
      <c r="N546" s="4">
        <v>0</v>
      </c>
      <c r="O546" s="4"/>
      <c r="P546" s="34" t="str">
        <f>_xlfn.IFNA(VLOOKUP(L546,[2]汇总!A:C,3,0),"")</f>
        <v/>
      </c>
      <c r="Q546" s="34"/>
      <c r="R546" s="34"/>
      <c r="S546" s="4">
        <v>5</v>
      </c>
      <c r="T546" s="4">
        <v>3148</v>
      </c>
      <c r="U546" s="4"/>
      <c r="V546" s="4">
        <v>5</v>
      </c>
      <c r="W546">
        <v>3704</v>
      </c>
    </row>
    <row r="547" spans="1:23" hidden="1">
      <c r="A547" s="34" t="s">
        <v>1565</v>
      </c>
      <c r="B547" s="4">
        <v>55145</v>
      </c>
      <c r="C547" s="4" t="s">
        <v>792</v>
      </c>
      <c r="D547" s="4">
        <v>5</v>
      </c>
      <c r="E547" s="4">
        <v>0</v>
      </c>
      <c r="F547" s="4">
        <v>4</v>
      </c>
      <c r="G547" s="4" t="s">
        <v>793</v>
      </c>
      <c r="H547" s="4" t="s">
        <v>794</v>
      </c>
      <c r="I547" s="4">
        <v>18</v>
      </c>
      <c r="J547" s="4">
        <v>0</v>
      </c>
      <c r="K547" s="4">
        <v>0</v>
      </c>
      <c r="L547" s="4"/>
      <c r="M547" s="4">
        <v>0</v>
      </c>
      <c r="N547" s="4">
        <v>0</v>
      </c>
      <c r="O547" s="4"/>
      <c r="P547" s="34" t="str">
        <f>_xlfn.IFNA(VLOOKUP(L547,[2]汇总!A:C,3,0),"")</f>
        <v/>
      </c>
      <c r="Q547" s="34"/>
      <c r="R547" s="34"/>
      <c r="S547" s="4">
        <v>5</v>
      </c>
      <c r="T547" s="4">
        <v>3230</v>
      </c>
      <c r="U547" s="4"/>
      <c r="V547" s="4">
        <v>5</v>
      </c>
      <c r="W547">
        <v>3801</v>
      </c>
    </row>
    <row r="548" spans="1:23" hidden="1">
      <c r="A548" s="34"/>
      <c r="B548" s="4">
        <v>55146</v>
      </c>
      <c r="C548" s="4" t="s">
        <v>1639</v>
      </c>
      <c r="D548" s="4">
        <v>5</v>
      </c>
      <c r="E548" s="4">
        <v>0</v>
      </c>
      <c r="F548" s="4">
        <v>5</v>
      </c>
      <c r="G548" s="4" t="s">
        <v>1115</v>
      </c>
      <c r="H548" s="4" t="s">
        <v>1116</v>
      </c>
      <c r="I548" s="4">
        <v>23</v>
      </c>
      <c r="J548" s="4">
        <v>2</v>
      </c>
      <c r="K548" s="4">
        <v>4</v>
      </c>
      <c r="L548" s="4"/>
      <c r="M548" s="4">
        <v>0</v>
      </c>
      <c r="N548" s="4">
        <v>1</v>
      </c>
      <c r="O548" s="4"/>
      <c r="P548" s="34" t="str">
        <f>_xlfn.IFNA(VLOOKUP(L548,[2]汇总!A:C,3,0),"")</f>
        <v/>
      </c>
      <c r="Q548" s="34"/>
      <c r="R548" s="34"/>
      <c r="S548" s="4">
        <v>2</v>
      </c>
      <c r="T548" s="4">
        <v>408</v>
      </c>
      <c r="U548" s="4"/>
      <c r="V548" s="4">
        <v>2</v>
      </c>
      <c r="W548">
        <v>480</v>
      </c>
    </row>
    <row r="549" spans="1:23" hidden="1">
      <c r="A549" s="34"/>
      <c r="B549" s="4">
        <v>55147</v>
      </c>
      <c r="C549" s="4" t="s">
        <v>1640</v>
      </c>
      <c r="D549" s="4">
        <v>5</v>
      </c>
      <c r="E549" s="4">
        <v>0</v>
      </c>
      <c r="F549" s="4">
        <v>5</v>
      </c>
      <c r="G549" s="4" t="s">
        <v>864</v>
      </c>
      <c r="H549" s="4" t="s">
        <v>1641</v>
      </c>
      <c r="I549" s="4">
        <v>23</v>
      </c>
      <c r="J549" s="4">
        <v>2</v>
      </c>
      <c r="K549" s="4">
        <v>4</v>
      </c>
      <c r="L549" s="4"/>
      <c r="M549" s="4">
        <v>0</v>
      </c>
      <c r="N549" s="4">
        <v>1</v>
      </c>
      <c r="O549" s="4"/>
      <c r="P549" s="34" t="str">
        <f>_xlfn.IFNA(VLOOKUP(L549,[2]汇总!A:C,3,0),"")</f>
        <v/>
      </c>
      <c r="Q549" s="34"/>
      <c r="R549" s="34"/>
      <c r="S549" s="4">
        <v>2</v>
      </c>
      <c r="T549" s="4">
        <v>422</v>
      </c>
      <c r="U549" s="4"/>
      <c r="V549" s="4">
        <v>2</v>
      </c>
      <c r="W549">
        <v>497</v>
      </c>
    </row>
    <row r="550" spans="1:23" hidden="1">
      <c r="A550" s="34"/>
      <c r="B550" s="4">
        <v>55148</v>
      </c>
      <c r="C550" s="4" t="s">
        <v>1642</v>
      </c>
      <c r="D550" s="4">
        <v>5</v>
      </c>
      <c r="E550" s="4">
        <v>0</v>
      </c>
      <c r="F550" s="4">
        <v>5</v>
      </c>
      <c r="G550" s="4" t="s">
        <v>1643</v>
      </c>
      <c r="H550" s="4" t="s">
        <v>1644</v>
      </c>
      <c r="I550" s="4">
        <v>23</v>
      </c>
      <c r="J550" s="4">
        <v>2</v>
      </c>
      <c r="K550" s="4">
        <v>4</v>
      </c>
      <c r="L550" s="4"/>
      <c r="M550" s="4">
        <v>0</v>
      </c>
      <c r="N550" s="4">
        <v>1</v>
      </c>
      <c r="O550" s="4"/>
      <c r="P550" s="34" t="str">
        <f>_xlfn.IFNA(VLOOKUP(L550,[2]汇总!A:C,3,0),"")</f>
        <v/>
      </c>
      <c r="Q550" s="34"/>
      <c r="R550" s="34"/>
      <c r="S550" s="4">
        <v>2</v>
      </c>
      <c r="T550" s="4">
        <v>436</v>
      </c>
      <c r="U550" s="4"/>
      <c r="V550" s="4">
        <v>2</v>
      </c>
      <c r="W550">
        <v>514</v>
      </c>
    </row>
    <row r="551" spans="1:23" hidden="1">
      <c r="A551" s="34"/>
      <c r="B551" s="4">
        <v>55149</v>
      </c>
      <c r="C551" s="4" t="s">
        <v>1645</v>
      </c>
      <c r="D551" s="4">
        <v>5</v>
      </c>
      <c r="E551" s="4">
        <v>0</v>
      </c>
      <c r="F551" s="4">
        <v>5</v>
      </c>
      <c r="G551" s="4" t="s">
        <v>1646</v>
      </c>
      <c r="H551" s="4" t="s">
        <v>1647</v>
      </c>
      <c r="I551" s="4">
        <v>23</v>
      </c>
      <c r="J551" s="4">
        <v>2</v>
      </c>
      <c r="K551" s="4">
        <v>4</v>
      </c>
      <c r="L551" s="4"/>
      <c r="M551" s="4">
        <v>0</v>
      </c>
      <c r="N551" s="4">
        <v>1</v>
      </c>
      <c r="O551" s="4"/>
      <c r="P551" s="34" t="str">
        <f>_xlfn.IFNA(VLOOKUP(L551,[2]汇总!A:C,3,0),"")</f>
        <v/>
      </c>
      <c r="Q551" s="34"/>
      <c r="R551" s="34"/>
      <c r="S551" s="4">
        <v>2</v>
      </c>
      <c r="T551" s="4">
        <v>451</v>
      </c>
      <c r="U551" s="4"/>
      <c r="V551" s="4">
        <v>2</v>
      </c>
      <c r="W551">
        <v>531</v>
      </c>
    </row>
    <row r="552" spans="1:23" hidden="1">
      <c r="A552" s="34"/>
      <c r="B552" s="4">
        <v>55150</v>
      </c>
      <c r="C552" s="4" t="s">
        <v>1648</v>
      </c>
      <c r="D552" s="4">
        <v>5</v>
      </c>
      <c r="E552" s="4">
        <v>0</v>
      </c>
      <c r="F552" s="4">
        <v>5</v>
      </c>
      <c r="G552" s="4" t="s">
        <v>1649</v>
      </c>
      <c r="H552" s="4" t="s">
        <v>1650</v>
      </c>
      <c r="I552" s="4">
        <v>23</v>
      </c>
      <c r="J552" s="4">
        <v>2</v>
      </c>
      <c r="K552" s="4">
        <v>4</v>
      </c>
      <c r="L552" s="4"/>
      <c r="M552" s="4">
        <v>0</v>
      </c>
      <c r="N552" s="4">
        <v>1</v>
      </c>
      <c r="O552" s="4"/>
      <c r="P552" s="34" t="str">
        <f>_xlfn.IFNA(VLOOKUP(L552,[2]汇总!A:C,3,0),"")</f>
        <v/>
      </c>
      <c r="Q552" s="34"/>
      <c r="R552" s="34"/>
      <c r="S552" s="4">
        <v>2</v>
      </c>
      <c r="T552" s="4">
        <v>465</v>
      </c>
      <c r="U552" s="4"/>
      <c r="V552" s="4">
        <v>2</v>
      </c>
      <c r="W552">
        <v>548</v>
      </c>
    </row>
    <row r="553" spans="1:23" hidden="1">
      <c r="A553" s="34"/>
      <c r="B553" s="4">
        <v>55151</v>
      </c>
      <c r="C553" s="4" t="s">
        <v>1651</v>
      </c>
      <c r="D553" s="4">
        <v>5</v>
      </c>
      <c r="E553" s="4">
        <v>0</v>
      </c>
      <c r="F553" s="4">
        <v>5</v>
      </c>
      <c r="G553" s="4" t="s">
        <v>1116</v>
      </c>
      <c r="H553" s="4" t="s">
        <v>1652</v>
      </c>
      <c r="I553" s="4">
        <v>23</v>
      </c>
      <c r="J553" s="4">
        <v>2</v>
      </c>
      <c r="K553" s="4">
        <v>4</v>
      </c>
      <c r="L553" s="4"/>
      <c r="M553" s="4">
        <v>0</v>
      </c>
      <c r="N553" s="4">
        <v>1</v>
      </c>
      <c r="O553" s="4"/>
      <c r="P553" s="34" t="str">
        <f>_xlfn.IFNA(VLOOKUP(L553,[2]汇总!A:C,3,0),"")</f>
        <v/>
      </c>
      <c r="Q553" s="34"/>
      <c r="R553" s="34"/>
      <c r="S553" s="4">
        <v>2</v>
      </c>
      <c r="T553" s="4">
        <v>480</v>
      </c>
      <c r="U553" s="4"/>
      <c r="V553" s="4">
        <v>2</v>
      </c>
      <c r="W553">
        <v>565</v>
      </c>
    </row>
    <row r="554" spans="1:23" hidden="1">
      <c r="A554" s="34"/>
      <c r="B554" s="4">
        <v>55152</v>
      </c>
      <c r="C554" s="4" t="s">
        <v>1653</v>
      </c>
      <c r="D554" s="4">
        <v>5</v>
      </c>
      <c r="E554" s="4">
        <v>0</v>
      </c>
      <c r="F554" s="4">
        <v>5</v>
      </c>
      <c r="G554" s="4" t="s">
        <v>1654</v>
      </c>
      <c r="H554" s="4" t="s">
        <v>1655</v>
      </c>
      <c r="I554" s="4">
        <v>23</v>
      </c>
      <c r="J554" s="4">
        <v>2</v>
      </c>
      <c r="K554" s="4">
        <v>4</v>
      </c>
      <c r="L554" s="4"/>
      <c r="M554" s="4">
        <v>0</v>
      </c>
      <c r="N554" s="4">
        <v>1</v>
      </c>
      <c r="O554" s="4"/>
      <c r="P554" s="34" t="str">
        <f>_xlfn.IFNA(VLOOKUP(L554,[2]汇总!A:C,3,0),"")</f>
        <v/>
      </c>
      <c r="Q554" s="34"/>
      <c r="R554" s="34"/>
      <c r="S554" s="4">
        <v>2</v>
      </c>
      <c r="T554" s="4">
        <v>494</v>
      </c>
      <c r="U554" s="4"/>
      <c r="V554" s="4">
        <v>2</v>
      </c>
      <c r="W554">
        <v>582</v>
      </c>
    </row>
    <row r="555" spans="1:23" hidden="1">
      <c r="A555" s="34"/>
      <c r="B555" s="4">
        <v>55153</v>
      </c>
      <c r="C555" s="4" t="s">
        <v>1656</v>
      </c>
      <c r="D555" s="4">
        <v>5</v>
      </c>
      <c r="E555" s="4">
        <v>0</v>
      </c>
      <c r="F555" s="4">
        <v>5</v>
      </c>
      <c r="G555" s="4" t="s">
        <v>1657</v>
      </c>
      <c r="H555" s="4" t="s">
        <v>1658</v>
      </c>
      <c r="I555" s="4">
        <v>23</v>
      </c>
      <c r="J555" s="4">
        <v>3</v>
      </c>
      <c r="K555" s="4">
        <v>3</v>
      </c>
      <c r="L555" s="4"/>
      <c r="M555" s="4">
        <v>0</v>
      </c>
      <c r="N555" s="4">
        <v>1</v>
      </c>
      <c r="O555" s="4"/>
      <c r="P555" s="34" t="str">
        <f>_xlfn.IFNA(VLOOKUP(L555,[2]汇总!A:C,3,0),"")</f>
        <v/>
      </c>
      <c r="Q555" s="34"/>
      <c r="R555" s="34"/>
      <c r="S555" s="4">
        <v>2</v>
      </c>
      <c r="T555" s="4">
        <v>509</v>
      </c>
      <c r="U555" s="4"/>
      <c r="V555" s="4">
        <v>2</v>
      </c>
      <c r="W555">
        <v>599</v>
      </c>
    </row>
    <row r="556" spans="1:23" hidden="1">
      <c r="A556" s="34"/>
      <c r="B556" s="4">
        <v>55154</v>
      </c>
      <c r="C556" s="4" t="s">
        <v>1659</v>
      </c>
      <c r="D556" s="4">
        <v>5</v>
      </c>
      <c r="E556" s="4">
        <v>0</v>
      </c>
      <c r="F556" s="4">
        <v>5</v>
      </c>
      <c r="G556" s="4" t="s">
        <v>1660</v>
      </c>
      <c r="H556" s="4" t="s">
        <v>1661</v>
      </c>
      <c r="I556" s="4">
        <v>23</v>
      </c>
      <c r="J556" s="4">
        <v>3</v>
      </c>
      <c r="K556" s="4">
        <v>3</v>
      </c>
      <c r="L556" s="4"/>
      <c r="M556" s="4">
        <v>0</v>
      </c>
      <c r="N556" s="4">
        <v>1</v>
      </c>
      <c r="O556" s="4"/>
      <c r="P556" s="34" t="str">
        <f>_xlfn.IFNA(VLOOKUP(L556,[2]汇总!A:C,3,0),"")</f>
        <v/>
      </c>
      <c r="Q556" s="34"/>
      <c r="R556" s="34"/>
      <c r="S556" s="4">
        <v>2</v>
      </c>
      <c r="T556" s="4">
        <v>523</v>
      </c>
      <c r="U556" s="4"/>
      <c r="V556" s="4">
        <v>2</v>
      </c>
      <c r="W556">
        <v>616</v>
      </c>
    </row>
    <row r="557" spans="1:23" hidden="1">
      <c r="A557" s="34"/>
      <c r="B557" s="4">
        <v>55155</v>
      </c>
      <c r="C557" s="4" t="s">
        <v>1662</v>
      </c>
      <c r="D557" s="4">
        <v>5</v>
      </c>
      <c r="E557" s="4">
        <v>0</v>
      </c>
      <c r="F557" s="4">
        <v>5</v>
      </c>
      <c r="G557" s="4" t="s">
        <v>1663</v>
      </c>
      <c r="H557" s="4" t="s">
        <v>1664</v>
      </c>
      <c r="I557" s="4">
        <v>23</v>
      </c>
      <c r="J557" s="4">
        <v>3</v>
      </c>
      <c r="K557" s="4">
        <v>3</v>
      </c>
      <c r="L557" s="4"/>
      <c r="M557" s="4">
        <v>0</v>
      </c>
      <c r="N557" s="4">
        <v>1</v>
      </c>
      <c r="O557" s="4"/>
      <c r="P557" s="34" t="str">
        <f>_xlfn.IFNA(VLOOKUP(L557,[2]汇总!A:C,3,0),"")</f>
        <v/>
      </c>
      <c r="Q557" s="34"/>
      <c r="R557" s="34"/>
      <c r="S557" s="4">
        <v>2</v>
      </c>
      <c r="T557" s="4">
        <v>538</v>
      </c>
      <c r="U557" s="4"/>
      <c r="V557" s="4">
        <v>2</v>
      </c>
      <c r="W557">
        <v>633</v>
      </c>
    </row>
    <row r="558" spans="1:23" hidden="1">
      <c r="A558" s="34"/>
      <c r="B558" s="4">
        <v>55156</v>
      </c>
      <c r="C558" s="4" t="s">
        <v>1665</v>
      </c>
      <c r="D558" s="4">
        <v>5</v>
      </c>
      <c r="E558" s="4">
        <v>0</v>
      </c>
      <c r="F558" s="4">
        <v>5</v>
      </c>
      <c r="G558" s="4" t="s">
        <v>1666</v>
      </c>
      <c r="H558" s="4" t="s">
        <v>1667</v>
      </c>
      <c r="I558" s="4">
        <v>23</v>
      </c>
      <c r="J558" s="4">
        <v>4</v>
      </c>
      <c r="K558" s="4">
        <v>4</v>
      </c>
      <c r="L558" s="4"/>
      <c r="M558" s="4">
        <v>0</v>
      </c>
      <c r="N558" s="4">
        <v>1</v>
      </c>
      <c r="O558" s="4"/>
      <c r="P558" s="34" t="str">
        <f>_xlfn.IFNA(VLOOKUP(L558,[2]汇总!A:C,3,0),"")</f>
        <v/>
      </c>
      <c r="Q558" s="34"/>
      <c r="R558" s="34"/>
      <c r="S558" s="4">
        <v>2</v>
      </c>
      <c r="T558" s="4">
        <v>552</v>
      </c>
      <c r="U558" s="4"/>
      <c r="V558" s="4">
        <v>2</v>
      </c>
      <c r="W558">
        <v>650</v>
      </c>
    </row>
    <row r="559" spans="1:23" hidden="1">
      <c r="A559" s="34"/>
      <c r="B559" s="4">
        <v>55157</v>
      </c>
      <c r="C559" s="4" t="s">
        <v>1668</v>
      </c>
      <c r="D559" s="4">
        <v>5</v>
      </c>
      <c r="E559" s="4">
        <v>0</v>
      </c>
      <c r="F559" s="4">
        <v>5</v>
      </c>
      <c r="G559" s="4" t="s">
        <v>1669</v>
      </c>
      <c r="H559" s="4" t="s">
        <v>1670</v>
      </c>
      <c r="I559" s="4">
        <v>23</v>
      </c>
      <c r="J559" s="4">
        <v>4</v>
      </c>
      <c r="K559" s="4">
        <v>4</v>
      </c>
      <c r="L559" s="4"/>
      <c r="M559" s="4">
        <v>0</v>
      </c>
      <c r="N559" s="4">
        <v>1</v>
      </c>
      <c r="O559" s="4"/>
      <c r="P559" s="34" t="str">
        <f>_xlfn.IFNA(VLOOKUP(L559,[2]汇总!A:C,3,0),"")</f>
        <v/>
      </c>
      <c r="Q559" s="34"/>
      <c r="R559" s="34"/>
      <c r="S559" s="4">
        <v>2</v>
      </c>
      <c r="T559" s="4">
        <v>566</v>
      </c>
      <c r="U559" s="4"/>
      <c r="V559" s="4">
        <v>2</v>
      </c>
      <c r="W559">
        <v>667</v>
      </c>
    </row>
    <row r="560" spans="1:23" hidden="1">
      <c r="A560" s="34" t="s">
        <v>1565</v>
      </c>
      <c r="B560" s="4">
        <v>55158</v>
      </c>
      <c r="C560" s="4" t="s">
        <v>795</v>
      </c>
      <c r="D560" s="4">
        <v>5</v>
      </c>
      <c r="E560" s="4">
        <v>0</v>
      </c>
      <c r="F560" s="4">
        <v>5</v>
      </c>
      <c r="G560" s="4" t="s">
        <v>796</v>
      </c>
      <c r="H560" s="4" t="s">
        <v>797</v>
      </c>
      <c r="I560" s="4">
        <v>23</v>
      </c>
      <c r="J560" s="4">
        <v>0</v>
      </c>
      <c r="K560" s="4">
        <v>0</v>
      </c>
      <c r="L560" s="4"/>
      <c r="M560" s="4">
        <v>0</v>
      </c>
      <c r="N560" s="4">
        <v>1</v>
      </c>
      <c r="O560" s="4"/>
      <c r="P560" s="34" t="str">
        <f>_xlfn.IFNA(VLOOKUP(L560,[2]汇总!A:C,3,0),"")</f>
        <v/>
      </c>
      <c r="Q560" s="34"/>
      <c r="R560" s="34"/>
      <c r="S560" s="4">
        <v>2</v>
      </c>
      <c r="T560" s="4">
        <v>581</v>
      </c>
      <c r="U560" s="4"/>
      <c r="V560" s="4">
        <v>2</v>
      </c>
      <c r="W560">
        <v>684</v>
      </c>
    </row>
    <row r="561" spans="1:23" hidden="1">
      <c r="A561" s="34" t="s">
        <v>1565</v>
      </c>
      <c r="B561" s="4">
        <v>55159</v>
      </c>
      <c r="C561" s="4" t="s">
        <v>798</v>
      </c>
      <c r="D561" s="4">
        <v>5</v>
      </c>
      <c r="E561" s="4">
        <v>0</v>
      </c>
      <c r="F561" s="4">
        <v>5</v>
      </c>
      <c r="G561" s="4" t="s">
        <v>799</v>
      </c>
      <c r="H561" s="4" t="s">
        <v>800</v>
      </c>
      <c r="I561" s="4">
        <v>23</v>
      </c>
      <c r="J561" s="4">
        <v>0</v>
      </c>
      <c r="K561" s="4">
        <v>0</v>
      </c>
      <c r="L561" s="4"/>
      <c r="M561" s="4">
        <v>0</v>
      </c>
      <c r="N561" s="4">
        <v>1</v>
      </c>
      <c r="O561" s="4"/>
      <c r="P561" s="34" t="str">
        <f>_xlfn.IFNA(VLOOKUP(L561,[2]汇总!A:C,3,0),"")</f>
        <v/>
      </c>
      <c r="Q561" s="34"/>
      <c r="R561" s="34"/>
      <c r="S561" s="4">
        <v>2</v>
      </c>
      <c r="T561" s="4">
        <v>595</v>
      </c>
      <c r="U561" s="4"/>
      <c r="V561" s="4">
        <v>2</v>
      </c>
      <c r="W561">
        <v>701</v>
      </c>
    </row>
    <row r="562" spans="1:23" hidden="1">
      <c r="A562" s="34" t="s">
        <v>1565</v>
      </c>
      <c r="B562" s="4">
        <v>55160</v>
      </c>
      <c r="C562" s="4" t="s">
        <v>801</v>
      </c>
      <c r="D562" s="4">
        <v>5</v>
      </c>
      <c r="E562" s="4">
        <v>0</v>
      </c>
      <c r="F562" s="4">
        <v>5</v>
      </c>
      <c r="G562" s="4" t="s">
        <v>612</v>
      </c>
      <c r="H562" s="4" t="s">
        <v>802</v>
      </c>
      <c r="I562" s="4">
        <v>23</v>
      </c>
      <c r="J562" s="4">
        <v>0</v>
      </c>
      <c r="K562" s="4">
        <v>0</v>
      </c>
      <c r="L562" s="4"/>
      <c r="M562" s="4">
        <v>0</v>
      </c>
      <c r="N562" s="4">
        <v>1</v>
      </c>
      <c r="O562" s="4"/>
      <c r="P562" s="34" t="str">
        <f>_xlfn.IFNA(VLOOKUP(L562,[2]汇总!A:C,3,0),"")</f>
        <v/>
      </c>
      <c r="Q562" s="34"/>
      <c r="R562" s="34"/>
      <c r="S562" s="4">
        <v>2</v>
      </c>
      <c r="T562" s="4">
        <v>612</v>
      </c>
      <c r="U562" s="4"/>
      <c r="V562" s="4">
        <v>2</v>
      </c>
      <c r="W562">
        <v>720</v>
      </c>
    </row>
    <row r="563" spans="1:23" hidden="1">
      <c r="A563" s="34"/>
      <c r="B563" s="4">
        <v>55161</v>
      </c>
      <c r="C563" s="4" t="s">
        <v>1671</v>
      </c>
      <c r="D563" s="4">
        <v>5</v>
      </c>
      <c r="E563" s="4">
        <v>0</v>
      </c>
      <c r="F563" s="4">
        <v>6</v>
      </c>
      <c r="G563" s="4" t="s">
        <v>1672</v>
      </c>
      <c r="H563" s="4" t="s">
        <v>1673</v>
      </c>
      <c r="I563" s="4">
        <v>24</v>
      </c>
      <c r="J563" s="4">
        <v>2</v>
      </c>
      <c r="K563" s="4">
        <v>4</v>
      </c>
      <c r="L563" s="4"/>
      <c r="M563" s="4">
        <v>0</v>
      </c>
      <c r="N563" s="4">
        <v>1</v>
      </c>
      <c r="O563" s="4"/>
      <c r="P563" s="34" t="str">
        <f>_xlfn.IFNA(VLOOKUP(L563,[2]汇总!A:C,3,0),"")</f>
        <v/>
      </c>
      <c r="Q563" s="34"/>
      <c r="R563" s="34"/>
      <c r="S563" s="4">
        <v>1</v>
      </c>
      <c r="T563" s="4">
        <v>3264</v>
      </c>
      <c r="U563" s="4"/>
      <c r="V563" s="4">
        <v>1</v>
      </c>
      <c r="W563">
        <v>3840</v>
      </c>
    </row>
    <row r="564" spans="1:23" hidden="1">
      <c r="A564" s="34"/>
      <c r="B564" s="4">
        <v>55162</v>
      </c>
      <c r="C564" s="4" t="s">
        <v>1674</v>
      </c>
      <c r="D564" s="4">
        <v>5</v>
      </c>
      <c r="E564" s="4">
        <v>0</v>
      </c>
      <c r="F564" s="4">
        <v>6</v>
      </c>
      <c r="G564" s="4" t="s">
        <v>1675</v>
      </c>
      <c r="H564" s="4" t="s">
        <v>1676</v>
      </c>
      <c r="I564" s="4">
        <v>24</v>
      </c>
      <c r="J564" s="4">
        <v>2</v>
      </c>
      <c r="K564" s="4">
        <v>4</v>
      </c>
      <c r="L564" s="4"/>
      <c r="M564" s="4">
        <v>0</v>
      </c>
      <c r="N564" s="4">
        <v>1</v>
      </c>
      <c r="O564" s="4"/>
      <c r="P564" s="34" t="str">
        <f>_xlfn.IFNA(VLOOKUP(L564,[2]汇总!A:C,3,0),"")</f>
        <v/>
      </c>
      <c r="Q564" s="34"/>
      <c r="R564" s="34"/>
      <c r="S564" s="4">
        <v>1</v>
      </c>
      <c r="T564" s="4">
        <v>3380</v>
      </c>
      <c r="U564" s="4"/>
      <c r="V564" s="4">
        <v>1</v>
      </c>
      <c r="W564">
        <v>3977</v>
      </c>
    </row>
    <row r="565" spans="1:23" hidden="1">
      <c r="A565" s="34"/>
      <c r="B565" s="4">
        <v>55163</v>
      </c>
      <c r="C565" s="4" t="s">
        <v>1677</v>
      </c>
      <c r="D565" s="4">
        <v>5</v>
      </c>
      <c r="E565" s="4">
        <v>0</v>
      </c>
      <c r="F565" s="4">
        <v>6</v>
      </c>
      <c r="G565" s="4" t="s">
        <v>1678</v>
      </c>
      <c r="H565" s="4" t="s">
        <v>1679</v>
      </c>
      <c r="I565" s="4">
        <v>24</v>
      </c>
      <c r="J565" s="4">
        <v>2</v>
      </c>
      <c r="K565" s="4">
        <v>4</v>
      </c>
      <c r="L565" s="4"/>
      <c r="M565" s="4">
        <v>0</v>
      </c>
      <c r="N565" s="4">
        <v>1</v>
      </c>
      <c r="O565" s="4"/>
      <c r="P565" s="34" t="str">
        <f>_xlfn.IFNA(VLOOKUP(L565,[2]汇总!A:C,3,0),"")</f>
        <v/>
      </c>
      <c r="Q565" s="34"/>
      <c r="R565" s="34"/>
      <c r="S565" s="4">
        <v>1</v>
      </c>
      <c r="T565" s="4">
        <v>3496</v>
      </c>
      <c r="U565" s="4"/>
      <c r="V565" s="4">
        <v>1</v>
      </c>
      <c r="W565">
        <v>4114</v>
      </c>
    </row>
    <row r="566" spans="1:23" hidden="1">
      <c r="A566" s="34"/>
      <c r="B566" s="4">
        <v>55164</v>
      </c>
      <c r="C566" s="4" t="s">
        <v>1680</v>
      </c>
      <c r="D566" s="4">
        <v>5</v>
      </c>
      <c r="E566" s="4">
        <v>0</v>
      </c>
      <c r="F566" s="4">
        <v>6</v>
      </c>
      <c r="G566" s="4" t="s">
        <v>1681</v>
      </c>
      <c r="H566" s="4" t="s">
        <v>1682</v>
      </c>
      <c r="I566" s="4">
        <v>24</v>
      </c>
      <c r="J566" s="4">
        <v>2</v>
      </c>
      <c r="K566" s="4">
        <v>4</v>
      </c>
      <c r="L566" s="4"/>
      <c r="M566" s="4">
        <v>0</v>
      </c>
      <c r="N566" s="4">
        <v>1</v>
      </c>
      <c r="O566" s="4"/>
      <c r="P566" s="34" t="str">
        <f>_xlfn.IFNA(VLOOKUP(L566,[2]汇总!A:C,3,0),"")</f>
        <v/>
      </c>
      <c r="Q566" s="34"/>
      <c r="R566" s="34"/>
      <c r="S566" s="4">
        <v>1</v>
      </c>
      <c r="T566" s="4">
        <v>3613</v>
      </c>
      <c r="U566" s="4"/>
      <c r="V566" s="4">
        <v>1</v>
      </c>
      <c r="W566">
        <v>4251</v>
      </c>
    </row>
    <row r="567" spans="1:23" hidden="1">
      <c r="A567" s="34"/>
      <c r="B567" s="4">
        <v>55165</v>
      </c>
      <c r="C567" s="4" t="s">
        <v>1683</v>
      </c>
      <c r="D567" s="4">
        <v>5</v>
      </c>
      <c r="E567" s="4">
        <v>0</v>
      </c>
      <c r="F567" s="4">
        <v>6</v>
      </c>
      <c r="G567" s="4" t="s">
        <v>1684</v>
      </c>
      <c r="H567" s="4" t="s">
        <v>1685</v>
      </c>
      <c r="I567" s="4">
        <v>24</v>
      </c>
      <c r="J567" s="4">
        <v>2</v>
      </c>
      <c r="K567" s="4">
        <v>4</v>
      </c>
      <c r="L567" s="4"/>
      <c r="M567" s="4">
        <v>0</v>
      </c>
      <c r="N567" s="4">
        <v>1</v>
      </c>
      <c r="O567" s="4"/>
      <c r="P567" s="34" t="str">
        <f>_xlfn.IFNA(VLOOKUP(L567,[2]汇总!A:C,3,0),"")</f>
        <v/>
      </c>
      <c r="Q567" s="34"/>
      <c r="R567" s="34"/>
      <c r="S567" s="4">
        <v>1</v>
      </c>
      <c r="T567" s="4">
        <v>3729</v>
      </c>
      <c r="U567" s="4"/>
      <c r="V567" s="4">
        <v>1</v>
      </c>
      <c r="W567">
        <v>4388</v>
      </c>
    </row>
    <row r="568" spans="1:23" hidden="1">
      <c r="A568" s="34"/>
      <c r="B568" s="4">
        <v>55166</v>
      </c>
      <c r="C568" s="4" t="s">
        <v>1686</v>
      </c>
      <c r="D568" s="4">
        <v>5</v>
      </c>
      <c r="E568" s="4">
        <v>0</v>
      </c>
      <c r="F568" s="4">
        <v>6</v>
      </c>
      <c r="G568" s="4" t="s">
        <v>1687</v>
      </c>
      <c r="H568" s="4" t="s">
        <v>1688</v>
      </c>
      <c r="I568" s="4">
        <v>24</v>
      </c>
      <c r="J568" s="4">
        <v>2</v>
      </c>
      <c r="K568" s="4">
        <v>4</v>
      </c>
      <c r="L568" s="4"/>
      <c r="M568" s="4">
        <v>0</v>
      </c>
      <c r="N568" s="4">
        <v>1</v>
      </c>
      <c r="O568" s="4"/>
      <c r="P568" s="34" t="str">
        <f>_xlfn.IFNA(VLOOKUP(L568,[2]汇总!A:C,3,0),"")</f>
        <v/>
      </c>
      <c r="Q568" s="34"/>
      <c r="R568" s="34"/>
      <c r="S568" s="4">
        <v>1</v>
      </c>
      <c r="T568" s="4">
        <v>3846</v>
      </c>
      <c r="U568" s="4"/>
      <c r="V568" s="4">
        <v>1</v>
      </c>
      <c r="W568">
        <v>4525</v>
      </c>
    </row>
    <row r="569" spans="1:23" hidden="1">
      <c r="A569" s="34"/>
      <c r="B569" s="4">
        <v>55167</v>
      </c>
      <c r="C569" s="4" t="s">
        <v>1689</v>
      </c>
      <c r="D569" s="4">
        <v>5</v>
      </c>
      <c r="E569" s="4">
        <v>0</v>
      </c>
      <c r="F569" s="4">
        <v>6</v>
      </c>
      <c r="G569" s="4" t="s">
        <v>1690</v>
      </c>
      <c r="H569" s="4" t="s">
        <v>1691</v>
      </c>
      <c r="I569" s="4">
        <v>24</v>
      </c>
      <c r="J569" s="4">
        <v>2</v>
      </c>
      <c r="K569" s="4">
        <v>4</v>
      </c>
      <c r="L569" s="4"/>
      <c r="M569" s="4">
        <v>0</v>
      </c>
      <c r="N569" s="4">
        <v>1</v>
      </c>
      <c r="O569" s="4"/>
      <c r="P569" s="34" t="str">
        <f>_xlfn.IFNA(VLOOKUP(L569,[2]汇总!A:C,3,0),"")</f>
        <v/>
      </c>
      <c r="Q569" s="34"/>
      <c r="R569" s="34"/>
      <c r="S569" s="4">
        <v>1</v>
      </c>
      <c r="T569" s="4">
        <v>3962</v>
      </c>
      <c r="U569" s="4"/>
      <c r="V569" s="4">
        <v>1</v>
      </c>
      <c r="W569">
        <v>4662</v>
      </c>
    </row>
    <row r="570" spans="1:23" hidden="1">
      <c r="A570" s="34"/>
      <c r="B570" s="4">
        <v>55168</v>
      </c>
      <c r="C570" s="4" t="s">
        <v>1692</v>
      </c>
      <c r="D570" s="4">
        <v>5</v>
      </c>
      <c r="E570" s="4">
        <v>0</v>
      </c>
      <c r="F570" s="4">
        <v>6</v>
      </c>
      <c r="G570" s="4" t="s">
        <v>1693</v>
      </c>
      <c r="H570" s="4" t="s">
        <v>1694</v>
      </c>
      <c r="I570" s="4">
        <v>24</v>
      </c>
      <c r="J570" s="4">
        <v>3</v>
      </c>
      <c r="K570" s="4">
        <v>3</v>
      </c>
      <c r="L570" s="4"/>
      <c r="M570" s="4">
        <v>0</v>
      </c>
      <c r="N570" s="4">
        <v>1</v>
      </c>
      <c r="O570" s="4"/>
      <c r="P570" s="34" t="str">
        <f>_xlfn.IFNA(VLOOKUP(L570,[2]汇总!A:C,3,0),"")</f>
        <v/>
      </c>
      <c r="Q570" s="34"/>
      <c r="R570" s="34"/>
      <c r="S570" s="4">
        <v>1</v>
      </c>
      <c r="T570" s="4">
        <v>4079</v>
      </c>
      <c r="U570" s="4"/>
      <c r="V570" s="4">
        <v>1</v>
      </c>
      <c r="W570">
        <v>4799</v>
      </c>
    </row>
    <row r="571" spans="1:23" hidden="1">
      <c r="A571" s="34"/>
      <c r="B571" s="4">
        <v>55169</v>
      </c>
      <c r="C571" s="4" t="s">
        <v>1695</v>
      </c>
      <c r="D571" s="4">
        <v>5</v>
      </c>
      <c r="E571" s="4">
        <v>0</v>
      </c>
      <c r="F571" s="4">
        <v>6</v>
      </c>
      <c r="G571" s="4" t="s">
        <v>1696</v>
      </c>
      <c r="H571" s="4" t="s">
        <v>1697</v>
      </c>
      <c r="I571" s="4">
        <v>24</v>
      </c>
      <c r="J571" s="4">
        <v>3</v>
      </c>
      <c r="K571" s="4">
        <v>3</v>
      </c>
      <c r="L571" s="4"/>
      <c r="M571" s="4">
        <v>0</v>
      </c>
      <c r="N571" s="4">
        <v>1</v>
      </c>
      <c r="O571" s="4"/>
      <c r="P571" s="34" t="str">
        <f>_xlfn.IFNA(VLOOKUP(L571,[2]汇总!A:C,3,0),"")</f>
        <v/>
      </c>
      <c r="Q571" s="34"/>
      <c r="R571" s="34"/>
      <c r="S571" s="4">
        <v>1</v>
      </c>
      <c r="T571" s="4">
        <v>4195</v>
      </c>
      <c r="U571" s="4"/>
      <c r="V571" s="4">
        <v>1</v>
      </c>
      <c r="W571">
        <v>4936</v>
      </c>
    </row>
    <row r="572" spans="1:23" hidden="1">
      <c r="A572" s="34"/>
      <c r="B572" s="4">
        <v>55170</v>
      </c>
      <c r="C572" s="4" t="s">
        <v>1698</v>
      </c>
      <c r="D572" s="4">
        <v>5</v>
      </c>
      <c r="E572" s="4">
        <v>0</v>
      </c>
      <c r="F572" s="4">
        <v>6</v>
      </c>
      <c r="G572" s="4" t="s">
        <v>1699</v>
      </c>
      <c r="H572" s="4" t="s">
        <v>1700</v>
      </c>
      <c r="I572" s="4">
        <v>24</v>
      </c>
      <c r="J572" s="4">
        <v>3</v>
      </c>
      <c r="K572" s="4">
        <v>3</v>
      </c>
      <c r="L572" s="4"/>
      <c r="M572" s="4">
        <v>0</v>
      </c>
      <c r="N572" s="4">
        <v>1</v>
      </c>
      <c r="O572" s="4"/>
      <c r="P572" s="34" t="str">
        <f>_xlfn.IFNA(VLOOKUP(L572,[2]汇总!A:C,3,0),"")</f>
        <v/>
      </c>
      <c r="Q572" s="34"/>
      <c r="R572" s="34"/>
      <c r="S572" s="4">
        <v>1</v>
      </c>
      <c r="T572" s="4">
        <v>4312</v>
      </c>
      <c r="U572" s="4"/>
      <c r="V572" s="4">
        <v>1</v>
      </c>
      <c r="W572">
        <v>5073</v>
      </c>
    </row>
    <row r="573" spans="1:23" hidden="1">
      <c r="A573" s="34"/>
      <c r="B573" s="4">
        <v>55171</v>
      </c>
      <c r="C573" s="4" t="s">
        <v>1701</v>
      </c>
      <c r="D573" s="4">
        <v>5</v>
      </c>
      <c r="E573" s="4">
        <v>0</v>
      </c>
      <c r="F573" s="4">
        <v>6</v>
      </c>
      <c r="G573" s="4" t="s">
        <v>1702</v>
      </c>
      <c r="H573" s="4" t="s">
        <v>1703</v>
      </c>
      <c r="I573" s="4">
        <v>24</v>
      </c>
      <c r="J573" s="4">
        <v>4</v>
      </c>
      <c r="K573" s="4">
        <v>4</v>
      </c>
      <c r="L573" s="4"/>
      <c r="M573" s="4">
        <v>0</v>
      </c>
      <c r="N573" s="4">
        <v>1</v>
      </c>
      <c r="O573" s="4"/>
      <c r="P573" s="34" t="str">
        <f>_xlfn.IFNA(VLOOKUP(L573,[2]汇总!A:C,3,0),"")</f>
        <v/>
      </c>
      <c r="Q573" s="34"/>
      <c r="R573" s="34"/>
      <c r="S573" s="4">
        <v>1</v>
      </c>
      <c r="T573" s="4">
        <v>4428</v>
      </c>
      <c r="U573" s="4"/>
      <c r="V573" s="4">
        <v>1</v>
      </c>
      <c r="W573">
        <v>5210</v>
      </c>
    </row>
    <row r="574" spans="1:23" hidden="1">
      <c r="A574" s="34"/>
      <c r="B574" s="4">
        <v>55172</v>
      </c>
      <c r="C574" s="4" t="s">
        <v>1704</v>
      </c>
      <c r="D574" s="4">
        <v>5</v>
      </c>
      <c r="E574" s="4">
        <v>0</v>
      </c>
      <c r="F574" s="4">
        <v>6</v>
      </c>
      <c r="G574" s="4" t="s">
        <v>1705</v>
      </c>
      <c r="H574" s="4" t="s">
        <v>1706</v>
      </c>
      <c r="I574" s="4">
        <v>24</v>
      </c>
      <c r="J574" s="4">
        <v>4</v>
      </c>
      <c r="K574" s="4">
        <v>4</v>
      </c>
      <c r="L574" s="4"/>
      <c r="M574" s="4">
        <v>0</v>
      </c>
      <c r="N574" s="4">
        <v>1</v>
      </c>
      <c r="O574" s="4"/>
      <c r="P574" s="34" t="str">
        <f>_xlfn.IFNA(VLOOKUP(L574,[2]汇总!A:C,3,0),"")</f>
        <v/>
      </c>
      <c r="Q574" s="34"/>
      <c r="R574" s="34"/>
      <c r="S574" s="4">
        <v>1</v>
      </c>
      <c r="T574" s="4">
        <v>4544</v>
      </c>
      <c r="U574" s="4"/>
      <c r="V574" s="4">
        <v>1</v>
      </c>
      <c r="W574">
        <v>5347</v>
      </c>
    </row>
    <row r="575" spans="1:23" hidden="1">
      <c r="A575" s="34" t="s">
        <v>1565</v>
      </c>
      <c r="B575" s="4">
        <v>55173</v>
      </c>
      <c r="C575" s="4" t="s">
        <v>803</v>
      </c>
      <c r="D575" s="4">
        <v>5</v>
      </c>
      <c r="E575" s="4">
        <v>0</v>
      </c>
      <c r="F575" s="4">
        <v>6</v>
      </c>
      <c r="G575" s="4" t="s">
        <v>804</v>
      </c>
      <c r="H575" s="4" t="s">
        <v>805</v>
      </c>
      <c r="I575" s="4">
        <v>24</v>
      </c>
      <c r="J575" s="4">
        <v>0</v>
      </c>
      <c r="K575" s="4">
        <v>0</v>
      </c>
      <c r="L575" s="4"/>
      <c r="M575" s="4">
        <v>0</v>
      </c>
      <c r="N575" s="4">
        <v>1</v>
      </c>
      <c r="O575" s="4"/>
      <c r="P575" s="34" t="str">
        <f>_xlfn.IFNA(VLOOKUP(L575,[2]汇总!A:C,3,0),"")</f>
        <v/>
      </c>
      <c r="Q575" s="34"/>
      <c r="R575" s="34"/>
      <c r="S575" s="4">
        <v>1</v>
      </c>
      <c r="T575" s="4">
        <v>4661</v>
      </c>
      <c r="U575" s="4"/>
      <c r="V575" s="4">
        <v>1</v>
      </c>
      <c r="W575">
        <v>5484</v>
      </c>
    </row>
    <row r="576" spans="1:23" hidden="1">
      <c r="A576" s="34" t="s">
        <v>1565</v>
      </c>
      <c r="B576" s="4">
        <v>55174</v>
      </c>
      <c r="C576" s="4" t="s">
        <v>806</v>
      </c>
      <c r="D576" s="4">
        <v>5</v>
      </c>
      <c r="E576" s="4">
        <v>0</v>
      </c>
      <c r="F576" s="4">
        <v>6</v>
      </c>
      <c r="G576" s="4" t="s">
        <v>807</v>
      </c>
      <c r="H576" s="4" t="s">
        <v>808</v>
      </c>
      <c r="I576" s="4">
        <v>24</v>
      </c>
      <c r="J576" s="4">
        <v>0</v>
      </c>
      <c r="K576" s="4">
        <v>0</v>
      </c>
      <c r="L576" s="4"/>
      <c r="M576" s="4">
        <v>0</v>
      </c>
      <c r="N576" s="4">
        <v>1</v>
      </c>
      <c r="O576" s="4"/>
      <c r="P576" s="34" t="str">
        <f>_xlfn.IFNA(VLOOKUP(L576,[2]汇总!A:C,3,0),"")</f>
        <v/>
      </c>
      <c r="Q576" s="34"/>
      <c r="R576" s="34"/>
      <c r="S576" s="4">
        <v>1</v>
      </c>
      <c r="T576" s="4">
        <v>4777</v>
      </c>
      <c r="U576" s="4"/>
      <c r="V576" s="4">
        <v>1</v>
      </c>
      <c r="W576">
        <v>5621</v>
      </c>
    </row>
    <row r="577" spans="1:25" hidden="1">
      <c r="A577" s="34" t="s">
        <v>1565</v>
      </c>
      <c r="B577" s="4">
        <v>55175</v>
      </c>
      <c r="C577" s="4" t="s">
        <v>809</v>
      </c>
      <c r="D577" s="4">
        <v>5</v>
      </c>
      <c r="E577" s="4">
        <v>0</v>
      </c>
      <c r="F577" s="4">
        <v>6</v>
      </c>
      <c r="G577" s="4" t="s">
        <v>810</v>
      </c>
      <c r="H577" s="4" t="s">
        <v>811</v>
      </c>
      <c r="I577" s="4">
        <v>24</v>
      </c>
      <c r="J577" s="4">
        <v>0</v>
      </c>
      <c r="K577" s="4">
        <v>0</v>
      </c>
      <c r="L577" s="4"/>
      <c r="M577" s="4">
        <v>0</v>
      </c>
      <c r="N577" s="4">
        <v>1</v>
      </c>
      <c r="O577" s="4"/>
      <c r="P577" s="34" t="str">
        <f>_xlfn.IFNA(VLOOKUP(L577,[2]汇总!A:C,3,0),"")</f>
        <v/>
      </c>
      <c r="Q577" s="34"/>
      <c r="R577" s="34"/>
      <c r="S577" s="4">
        <v>1</v>
      </c>
      <c r="T577" s="4">
        <v>4896</v>
      </c>
      <c r="U577" s="4"/>
      <c r="V577" s="4">
        <v>1</v>
      </c>
      <c r="W577">
        <v>5760</v>
      </c>
    </row>
    <row r="578" spans="1:25">
      <c r="A578" s="34" t="s">
        <v>1707</v>
      </c>
      <c r="B578" s="42">
        <v>63001</v>
      </c>
      <c r="C578" s="42" t="s">
        <v>1114</v>
      </c>
      <c r="D578" s="42">
        <v>3</v>
      </c>
      <c r="E578" s="42">
        <v>3</v>
      </c>
      <c r="F578" s="42">
        <v>1</v>
      </c>
      <c r="G578" s="42" t="s">
        <v>1115</v>
      </c>
      <c r="H578" s="42" t="s">
        <v>1116</v>
      </c>
      <c r="I578" s="42">
        <v>3</v>
      </c>
      <c r="J578" s="42">
        <v>0</v>
      </c>
      <c r="K578" s="42">
        <v>1</v>
      </c>
      <c r="L578" s="42"/>
      <c r="M578" s="42">
        <v>0</v>
      </c>
      <c r="N578" s="42">
        <v>0</v>
      </c>
      <c r="O578" s="4"/>
      <c r="P578" s="34"/>
      <c r="Q578" s="34"/>
      <c r="R578" s="34"/>
      <c r="S578" s="42">
        <v>2</v>
      </c>
      <c r="T578" s="42">
        <v>408</v>
      </c>
      <c r="U578" s="42"/>
      <c r="V578" s="42">
        <v>2</v>
      </c>
      <c r="W578">
        <v>480</v>
      </c>
    </row>
    <row r="579" spans="1:25">
      <c r="A579" s="34" t="s">
        <v>1707</v>
      </c>
      <c r="B579" s="42">
        <v>63015</v>
      </c>
      <c r="C579" s="42" t="s">
        <v>1141</v>
      </c>
      <c r="D579" s="42">
        <v>3</v>
      </c>
      <c r="E579" s="42">
        <v>2</v>
      </c>
      <c r="F579" s="42">
        <v>1</v>
      </c>
      <c r="G579" s="42" t="s">
        <v>1115</v>
      </c>
      <c r="H579" s="42" t="s">
        <v>1116</v>
      </c>
      <c r="I579" s="42">
        <v>3</v>
      </c>
      <c r="J579" s="42">
        <v>0</v>
      </c>
      <c r="K579" s="42">
        <v>1</v>
      </c>
      <c r="L579" s="42"/>
      <c r="M579" s="42">
        <v>0</v>
      </c>
      <c r="N579" s="42">
        <v>0</v>
      </c>
      <c r="O579" s="4"/>
      <c r="P579" s="34"/>
      <c r="Q579" s="34"/>
      <c r="R579" s="34"/>
      <c r="S579" s="42">
        <v>2</v>
      </c>
      <c r="T579" s="42">
        <v>408</v>
      </c>
      <c r="U579" s="42"/>
      <c r="V579" s="42">
        <v>2</v>
      </c>
      <c r="W579">
        <v>480</v>
      </c>
    </row>
    <row r="580" spans="1:25">
      <c r="A580" s="34" t="s">
        <v>1707</v>
      </c>
      <c r="B580" s="42">
        <v>63029</v>
      </c>
      <c r="C580" s="42" t="s">
        <v>82</v>
      </c>
      <c r="D580" s="42">
        <v>3</v>
      </c>
      <c r="E580" s="42">
        <v>1</v>
      </c>
      <c r="F580" s="42">
        <v>1</v>
      </c>
      <c r="G580" s="42" t="s">
        <v>1115</v>
      </c>
      <c r="H580" s="42" t="s">
        <v>1116</v>
      </c>
      <c r="I580" s="42">
        <v>3</v>
      </c>
      <c r="J580" s="42">
        <v>0</v>
      </c>
      <c r="K580" s="42">
        <v>1</v>
      </c>
      <c r="L580" s="42"/>
      <c r="M580" s="42">
        <v>0</v>
      </c>
      <c r="N580" s="42">
        <v>0</v>
      </c>
      <c r="O580" s="4"/>
      <c r="P580" s="34"/>
      <c r="Q580" s="34"/>
      <c r="R580" s="34"/>
      <c r="S580" s="42">
        <v>2</v>
      </c>
      <c r="T580" s="42">
        <v>408</v>
      </c>
      <c r="U580" s="42"/>
      <c r="V580" s="42">
        <v>2</v>
      </c>
      <c r="W580">
        <v>480</v>
      </c>
    </row>
    <row r="581" spans="1:25">
      <c r="A581" s="34" t="s">
        <v>1707</v>
      </c>
      <c r="B581" s="42">
        <v>63043</v>
      </c>
      <c r="C581" s="42" t="s">
        <v>1141</v>
      </c>
      <c r="D581" s="42">
        <v>3</v>
      </c>
      <c r="E581" s="42">
        <v>4</v>
      </c>
      <c r="F581" s="42">
        <v>1</v>
      </c>
      <c r="G581" s="42" t="s">
        <v>1115</v>
      </c>
      <c r="H581" s="42" t="s">
        <v>1116</v>
      </c>
      <c r="I581" s="42">
        <v>3</v>
      </c>
      <c r="J581" s="42">
        <v>0</v>
      </c>
      <c r="K581" s="42">
        <v>1</v>
      </c>
      <c r="L581" s="42"/>
      <c r="M581" s="42">
        <v>0</v>
      </c>
      <c r="N581" s="42">
        <v>0</v>
      </c>
      <c r="O581" s="4"/>
      <c r="P581" s="34"/>
      <c r="Q581" s="34"/>
      <c r="R581" s="34"/>
      <c r="S581" s="42">
        <v>2</v>
      </c>
      <c r="T581" s="42">
        <v>408</v>
      </c>
      <c r="U581" s="42"/>
      <c r="V581" s="42">
        <v>2</v>
      </c>
      <c r="W581">
        <v>480</v>
      </c>
    </row>
    <row r="582" spans="1:25">
      <c r="A582" s="34" t="s">
        <v>1707</v>
      </c>
      <c r="B582" s="42">
        <v>63057</v>
      </c>
      <c r="C582" s="42" t="s">
        <v>1114</v>
      </c>
      <c r="D582" s="42">
        <v>3</v>
      </c>
      <c r="E582" s="42">
        <v>5</v>
      </c>
      <c r="F582" s="42">
        <v>1</v>
      </c>
      <c r="G582" s="42" t="s">
        <v>1115</v>
      </c>
      <c r="H582" s="42" t="s">
        <v>1116</v>
      </c>
      <c r="I582" s="42">
        <v>3</v>
      </c>
      <c r="J582" s="42">
        <v>0</v>
      </c>
      <c r="K582" s="42">
        <v>1</v>
      </c>
      <c r="L582" s="42"/>
      <c r="M582" s="42">
        <v>0</v>
      </c>
      <c r="N582" s="42">
        <v>0</v>
      </c>
      <c r="O582" s="4"/>
      <c r="P582" s="34"/>
      <c r="Q582" s="34"/>
      <c r="R582" s="34"/>
      <c r="S582" s="42">
        <v>2</v>
      </c>
      <c r="T582" s="42">
        <v>408</v>
      </c>
      <c r="U582" s="42"/>
      <c r="V582" s="42">
        <v>2</v>
      </c>
      <c r="W582">
        <v>480</v>
      </c>
    </row>
    <row r="583" spans="1:25">
      <c r="A583" s="34" t="s">
        <v>1707</v>
      </c>
      <c r="B583" s="42">
        <v>63071</v>
      </c>
      <c r="C583" s="42" t="s">
        <v>86</v>
      </c>
      <c r="D583" s="42">
        <v>3</v>
      </c>
      <c r="E583" s="42">
        <v>0</v>
      </c>
      <c r="F583" s="42">
        <v>2</v>
      </c>
      <c r="G583" s="42" t="s">
        <v>1168</v>
      </c>
      <c r="H583" s="42" t="s">
        <v>1169</v>
      </c>
      <c r="I583" s="42">
        <v>3</v>
      </c>
      <c r="J583" s="42">
        <v>0</v>
      </c>
      <c r="K583" s="42">
        <v>0</v>
      </c>
      <c r="L583" s="42"/>
      <c r="M583" s="42">
        <v>0</v>
      </c>
      <c r="N583" s="42">
        <v>0</v>
      </c>
      <c r="O583" s="4"/>
      <c r="P583" s="34"/>
      <c r="Q583" s="34"/>
      <c r="R583" s="34"/>
      <c r="S583" s="42">
        <v>3</v>
      </c>
      <c r="T583" s="42">
        <v>442</v>
      </c>
      <c r="U583" s="42"/>
      <c r="V583" s="42">
        <v>3</v>
      </c>
      <c r="W583">
        <v>520</v>
      </c>
    </row>
    <row r="584" spans="1:25">
      <c r="A584" s="34" t="s">
        <v>1707</v>
      </c>
      <c r="B584" s="42">
        <v>63076</v>
      </c>
      <c r="C584" s="42" t="s">
        <v>1180</v>
      </c>
      <c r="D584" s="42">
        <v>3</v>
      </c>
      <c r="E584" s="42">
        <v>0</v>
      </c>
      <c r="F584" s="42">
        <v>2</v>
      </c>
      <c r="G584" s="42" t="s">
        <v>1181</v>
      </c>
      <c r="H584" s="42" t="s">
        <v>1182</v>
      </c>
      <c r="I584" s="42">
        <v>3</v>
      </c>
      <c r="J584" s="42">
        <v>0</v>
      </c>
      <c r="K584" s="42">
        <v>0</v>
      </c>
      <c r="L584" s="42"/>
      <c r="M584" s="42">
        <v>0</v>
      </c>
      <c r="N584" s="42">
        <v>0</v>
      </c>
      <c r="O584" s="4"/>
      <c r="P584" s="34"/>
      <c r="Q584" s="34"/>
      <c r="R584" s="34"/>
      <c r="S584" s="42">
        <v>4</v>
      </c>
      <c r="T584" s="42">
        <v>442</v>
      </c>
      <c r="U584" s="42"/>
      <c r="V584" s="42">
        <v>4</v>
      </c>
      <c r="W584">
        <v>520</v>
      </c>
    </row>
    <row r="585" spans="1:25">
      <c r="A585" s="34" t="s">
        <v>1707</v>
      </c>
      <c r="B585" s="42">
        <v>63082</v>
      </c>
      <c r="C585" s="42" t="s">
        <v>90</v>
      </c>
      <c r="D585" s="42">
        <v>3</v>
      </c>
      <c r="E585" s="42">
        <v>0</v>
      </c>
      <c r="F585" s="42">
        <v>3</v>
      </c>
      <c r="G585" s="42" t="s">
        <v>1195</v>
      </c>
      <c r="H585" s="42" t="s">
        <v>1196</v>
      </c>
      <c r="I585" s="42">
        <v>7</v>
      </c>
      <c r="J585" s="42">
        <v>0</v>
      </c>
      <c r="K585" s="42">
        <v>0</v>
      </c>
      <c r="L585" s="42"/>
      <c r="M585" s="42">
        <v>0</v>
      </c>
      <c r="N585" s="42">
        <v>0</v>
      </c>
      <c r="O585" s="4"/>
      <c r="P585" s="34"/>
      <c r="Q585" s="34"/>
      <c r="R585" s="34"/>
      <c r="S585" s="42">
        <v>1</v>
      </c>
      <c r="T585" s="42">
        <v>4080</v>
      </c>
      <c r="U585" s="42"/>
      <c r="V585" s="42">
        <v>1</v>
      </c>
      <c r="W585">
        <v>4800</v>
      </c>
    </row>
    <row r="586" spans="1:25">
      <c r="A586" s="34" t="s">
        <v>1707</v>
      </c>
      <c r="B586" s="42">
        <v>63093</v>
      </c>
      <c r="C586" s="42" t="s">
        <v>94</v>
      </c>
      <c r="D586" s="42">
        <v>3</v>
      </c>
      <c r="E586" s="42">
        <v>0</v>
      </c>
      <c r="F586" s="42">
        <v>4</v>
      </c>
      <c r="G586" s="42" t="s">
        <v>1216</v>
      </c>
      <c r="H586" s="42" t="s">
        <v>1217</v>
      </c>
      <c r="I586" s="42">
        <v>8</v>
      </c>
      <c r="J586" s="42">
        <v>0</v>
      </c>
      <c r="K586" s="42">
        <v>0</v>
      </c>
      <c r="L586" s="42"/>
      <c r="M586" s="42">
        <v>0</v>
      </c>
      <c r="N586" s="42">
        <v>0</v>
      </c>
      <c r="O586" s="4"/>
      <c r="P586" s="34"/>
      <c r="Q586" s="34"/>
      <c r="R586" s="34"/>
      <c r="S586" s="42">
        <v>5</v>
      </c>
      <c r="T586" s="42">
        <v>718</v>
      </c>
      <c r="U586" s="42"/>
      <c r="V586" s="42">
        <v>5</v>
      </c>
      <c r="W586">
        <v>844</v>
      </c>
    </row>
    <row r="587" spans="1:25">
      <c r="A587" s="34" t="s">
        <v>1707</v>
      </c>
      <c r="B587" s="42">
        <v>63104</v>
      </c>
      <c r="C587" s="42" t="s">
        <v>1241</v>
      </c>
      <c r="D587" s="42">
        <v>3</v>
      </c>
      <c r="E587" s="42">
        <v>0</v>
      </c>
      <c r="F587" s="42">
        <v>5</v>
      </c>
      <c r="G587" s="42" t="s">
        <v>1242</v>
      </c>
      <c r="H587" s="42" t="s">
        <v>1243</v>
      </c>
      <c r="I587" s="42">
        <v>19</v>
      </c>
      <c r="J587" s="42">
        <v>0</v>
      </c>
      <c r="K587" s="42">
        <v>0</v>
      </c>
      <c r="L587" s="42"/>
      <c r="M587" s="42">
        <v>0</v>
      </c>
      <c r="N587" s="42">
        <v>0</v>
      </c>
      <c r="O587" s="4"/>
      <c r="P587" s="34"/>
      <c r="Q587" s="34"/>
      <c r="R587" s="34"/>
      <c r="S587" s="42">
        <v>2</v>
      </c>
      <c r="T587" s="42">
        <v>136</v>
      </c>
      <c r="U587" s="42"/>
      <c r="V587" s="42">
        <v>2</v>
      </c>
      <c r="W587">
        <v>160</v>
      </c>
    </row>
    <row r="588" spans="1:25">
      <c r="A588" s="34" t="s">
        <v>1707</v>
      </c>
      <c r="B588" s="42">
        <v>63115</v>
      </c>
      <c r="C588" s="42" t="s">
        <v>1269</v>
      </c>
      <c r="D588" s="42">
        <v>3</v>
      </c>
      <c r="E588" s="42">
        <v>0</v>
      </c>
      <c r="F588" s="42">
        <v>6</v>
      </c>
      <c r="G588" s="42" t="s">
        <v>1270</v>
      </c>
      <c r="H588" s="42" t="s">
        <v>1271</v>
      </c>
      <c r="I588" s="42">
        <v>20</v>
      </c>
      <c r="J588" s="42">
        <v>0</v>
      </c>
      <c r="K588" s="42">
        <v>0</v>
      </c>
      <c r="L588" s="42"/>
      <c r="M588" s="42">
        <v>0</v>
      </c>
      <c r="N588" s="42">
        <v>0</v>
      </c>
      <c r="O588" s="4"/>
      <c r="P588" s="34"/>
      <c r="Q588" s="34"/>
      <c r="R588" s="34"/>
      <c r="S588" s="42">
        <v>1</v>
      </c>
      <c r="T588" s="42">
        <v>1088</v>
      </c>
      <c r="U588" s="42"/>
      <c r="V588" s="42">
        <v>1</v>
      </c>
      <c r="W588">
        <v>1280</v>
      </c>
    </row>
    <row r="589" spans="1:25" hidden="1">
      <c r="A589" s="34" t="s">
        <v>1707</v>
      </c>
      <c r="B589" s="42">
        <v>64001</v>
      </c>
      <c r="C589" s="42" t="s">
        <v>637</v>
      </c>
      <c r="D589" s="42">
        <v>4</v>
      </c>
      <c r="E589" s="42">
        <v>3</v>
      </c>
      <c r="F589" s="42">
        <v>1</v>
      </c>
      <c r="G589" s="42" t="s">
        <v>638</v>
      </c>
      <c r="H589" s="42" t="s">
        <v>639</v>
      </c>
      <c r="I589" s="42">
        <v>9</v>
      </c>
      <c r="J589" s="42">
        <v>2</v>
      </c>
      <c r="K589" s="42">
        <v>3</v>
      </c>
      <c r="L589" s="42"/>
      <c r="M589" s="42">
        <v>0</v>
      </c>
      <c r="N589" s="42">
        <v>0</v>
      </c>
      <c r="O589" s="4"/>
      <c r="P589" s="34"/>
      <c r="Q589" s="34"/>
      <c r="R589" s="34"/>
      <c r="S589" s="42">
        <v>2</v>
      </c>
      <c r="T589" s="42">
        <v>780</v>
      </c>
      <c r="U589" s="42"/>
      <c r="V589" s="42">
        <v>2</v>
      </c>
      <c r="W589">
        <v>1084</v>
      </c>
      <c r="X589">
        <f t="shared" ref="X589:X599" si="5">W589-T589</f>
        <v>304</v>
      </c>
      <c r="Y589">
        <f t="shared" ref="Y589:Y599" si="6">X589/T589</f>
        <v>0.38974358974358975</v>
      </c>
    </row>
    <row r="590" spans="1:25" hidden="1">
      <c r="A590" s="34" t="s">
        <v>1707</v>
      </c>
      <c r="B590" s="42">
        <v>64015</v>
      </c>
      <c r="C590" s="42" t="s">
        <v>654</v>
      </c>
      <c r="D590" s="42">
        <v>4</v>
      </c>
      <c r="E590" s="42">
        <v>2</v>
      </c>
      <c r="F590" s="42">
        <v>1</v>
      </c>
      <c r="G590" s="42" t="s">
        <v>638</v>
      </c>
      <c r="H590" s="42" t="s">
        <v>639</v>
      </c>
      <c r="I590" s="42">
        <v>9</v>
      </c>
      <c r="J590" s="42">
        <v>2</v>
      </c>
      <c r="K590" s="42">
        <v>3</v>
      </c>
      <c r="L590" s="42"/>
      <c r="M590" s="42">
        <v>0</v>
      </c>
      <c r="N590" s="42">
        <v>0</v>
      </c>
      <c r="O590" s="4"/>
      <c r="P590" s="34"/>
      <c r="Q590" s="34"/>
      <c r="R590" s="34"/>
      <c r="S590" s="42">
        <v>2</v>
      </c>
      <c r="T590" s="42">
        <v>780</v>
      </c>
      <c r="U590" s="42"/>
      <c r="V590" s="42">
        <v>2</v>
      </c>
      <c r="W590">
        <v>1084</v>
      </c>
      <c r="X590">
        <f t="shared" si="5"/>
        <v>304</v>
      </c>
      <c r="Y590">
        <f t="shared" si="6"/>
        <v>0.38974358974358975</v>
      </c>
    </row>
    <row r="591" spans="1:25" hidden="1">
      <c r="A591" s="34" t="s">
        <v>1707</v>
      </c>
      <c r="B591" s="42">
        <v>64029</v>
      </c>
      <c r="C591" s="42" t="s">
        <v>98</v>
      </c>
      <c r="D591" s="42">
        <v>4</v>
      </c>
      <c r="E591" s="42">
        <v>1</v>
      </c>
      <c r="F591" s="42">
        <v>1</v>
      </c>
      <c r="G591" s="42" t="s">
        <v>638</v>
      </c>
      <c r="H591" s="42" t="s">
        <v>639</v>
      </c>
      <c r="I591" s="42">
        <v>9</v>
      </c>
      <c r="J591" s="42">
        <v>2</v>
      </c>
      <c r="K591" s="42">
        <v>3</v>
      </c>
      <c r="L591" s="42"/>
      <c r="M591" s="42">
        <v>0</v>
      </c>
      <c r="N591" s="42">
        <v>0</v>
      </c>
      <c r="O591" s="4"/>
      <c r="P591" s="34"/>
      <c r="Q591" s="34"/>
      <c r="R591" s="34"/>
      <c r="S591" s="42">
        <v>2</v>
      </c>
      <c r="T591" s="42">
        <v>780</v>
      </c>
      <c r="U591" s="42"/>
      <c r="V591" s="42">
        <v>2</v>
      </c>
      <c r="W591">
        <v>1084</v>
      </c>
      <c r="X591">
        <f t="shared" si="5"/>
        <v>304</v>
      </c>
      <c r="Y591">
        <f t="shared" si="6"/>
        <v>0.38974358974358975</v>
      </c>
    </row>
    <row r="592" spans="1:25" hidden="1">
      <c r="A592" s="34" t="s">
        <v>1707</v>
      </c>
      <c r="B592" s="42">
        <v>64043</v>
      </c>
      <c r="C592" s="42" t="s">
        <v>664</v>
      </c>
      <c r="D592" s="42">
        <v>4</v>
      </c>
      <c r="E592" s="42">
        <v>4</v>
      </c>
      <c r="F592" s="42">
        <v>1</v>
      </c>
      <c r="G592" s="42" t="s">
        <v>638</v>
      </c>
      <c r="H592" s="42" t="s">
        <v>639</v>
      </c>
      <c r="I592" s="42">
        <v>9</v>
      </c>
      <c r="J592" s="42">
        <v>2</v>
      </c>
      <c r="K592" s="42">
        <v>3</v>
      </c>
      <c r="L592" s="42"/>
      <c r="M592" s="42">
        <v>0</v>
      </c>
      <c r="N592" s="42">
        <v>0</v>
      </c>
      <c r="O592" s="4"/>
      <c r="P592" s="34"/>
      <c r="Q592" s="34"/>
      <c r="R592" s="34"/>
      <c r="S592" s="42">
        <v>2</v>
      </c>
      <c r="T592" s="42">
        <v>780</v>
      </c>
      <c r="U592" s="42"/>
      <c r="V592" s="42">
        <v>2</v>
      </c>
      <c r="W592">
        <v>1084</v>
      </c>
      <c r="X592">
        <f t="shared" si="5"/>
        <v>304</v>
      </c>
      <c r="Y592">
        <f t="shared" si="6"/>
        <v>0.38974358974358975</v>
      </c>
    </row>
    <row r="593" spans="1:25" hidden="1">
      <c r="A593" s="34" t="s">
        <v>1707</v>
      </c>
      <c r="B593" s="42">
        <v>64057</v>
      </c>
      <c r="C593" s="42" t="s">
        <v>670</v>
      </c>
      <c r="D593" s="42">
        <v>4</v>
      </c>
      <c r="E593" s="42">
        <v>5</v>
      </c>
      <c r="F593" s="42">
        <v>1</v>
      </c>
      <c r="G593" s="42" t="s">
        <v>638</v>
      </c>
      <c r="H593" s="42" t="s">
        <v>639</v>
      </c>
      <c r="I593" s="42">
        <v>9</v>
      </c>
      <c r="J593" s="42">
        <v>2</v>
      </c>
      <c r="K593" s="42">
        <v>3</v>
      </c>
      <c r="L593" s="42"/>
      <c r="M593" s="42">
        <v>0</v>
      </c>
      <c r="N593" s="42">
        <v>0</v>
      </c>
      <c r="O593" s="4"/>
      <c r="P593" s="34"/>
      <c r="Q593" s="34"/>
      <c r="R593" s="34"/>
      <c r="S593" s="42">
        <v>2</v>
      </c>
      <c r="T593" s="42">
        <v>780</v>
      </c>
      <c r="U593" s="42"/>
      <c r="V593" s="42">
        <v>2</v>
      </c>
      <c r="W593">
        <v>1084</v>
      </c>
      <c r="X593">
        <f t="shared" si="5"/>
        <v>304</v>
      </c>
      <c r="Y593">
        <f t="shared" si="6"/>
        <v>0.38974358974358975</v>
      </c>
    </row>
    <row r="594" spans="1:25" hidden="1">
      <c r="A594" s="34" t="s">
        <v>1707</v>
      </c>
      <c r="B594" s="42">
        <v>64071</v>
      </c>
      <c r="C594" s="42" t="s">
        <v>676</v>
      </c>
      <c r="D594" s="42">
        <v>4</v>
      </c>
      <c r="E594" s="42">
        <v>0</v>
      </c>
      <c r="F594" s="42">
        <v>2</v>
      </c>
      <c r="G594" s="42" t="s">
        <v>677</v>
      </c>
      <c r="H594" s="42" t="s">
        <v>678</v>
      </c>
      <c r="I594" s="42">
        <v>10</v>
      </c>
      <c r="J594" s="42">
        <v>2</v>
      </c>
      <c r="K594" s="42">
        <v>3</v>
      </c>
      <c r="L594" s="42"/>
      <c r="M594" s="42">
        <v>0</v>
      </c>
      <c r="N594" s="42">
        <v>0</v>
      </c>
      <c r="O594" s="4"/>
      <c r="P594" s="34"/>
      <c r="Q594" s="34"/>
      <c r="R594" s="34"/>
      <c r="S594" s="42">
        <v>4</v>
      </c>
      <c r="T594" s="42">
        <v>718</v>
      </c>
      <c r="U594" s="42"/>
      <c r="V594" s="42">
        <v>4</v>
      </c>
      <c r="W594">
        <v>845</v>
      </c>
      <c r="X594">
        <f t="shared" si="5"/>
        <v>127</v>
      </c>
      <c r="Y594">
        <f t="shared" si="6"/>
        <v>0.17688022284122562</v>
      </c>
    </row>
    <row r="595" spans="1:25" hidden="1">
      <c r="A595" s="34" t="s">
        <v>1707</v>
      </c>
      <c r="B595" s="42">
        <v>64076</v>
      </c>
      <c r="C595" s="42" t="s">
        <v>682</v>
      </c>
      <c r="D595" s="42">
        <v>4</v>
      </c>
      <c r="E595" s="42">
        <v>0</v>
      </c>
      <c r="F595" s="42">
        <v>2</v>
      </c>
      <c r="G595" s="42" t="s">
        <v>683</v>
      </c>
      <c r="H595" s="42" t="s">
        <v>684</v>
      </c>
      <c r="I595" s="42">
        <v>10</v>
      </c>
      <c r="J595" s="42">
        <v>2</v>
      </c>
      <c r="K595" s="42">
        <v>3</v>
      </c>
      <c r="L595" s="42"/>
      <c r="M595" s="42">
        <v>0</v>
      </c>
      <c r="N595" s="42">
        <v>0</v>
      </c>
      <c r="O595" s="4"/>
      <c r="P595" s="34"/>
      <c r="Q595" s="34"/>
      <c r="R595" s="34"/>
      <c r="S595" s="42">
        <v>3</v>
      </c>
      <c r="T595" s="42">
        <v>718</v>
      </c>
      <c r="U595" s="42"/>
      <c r="V595" s="42">
        <v>3</v>
      </c>
      <c r="W595">
        <v>845</v>
      </c>
      <c r="X595">
        <f t="shared" si="5"/>
        <v>127</v>
      </c>
      <c r="Y595">
        <f t="shared" si="6"/>
        <v>0.17688022284122562</v>
      </c>
    </row>
    <row r="596" spans="1:25" hidden="1">
      <c r="A596" s="34" t="s">
        <v>1707</v>
      </c>
      <c r="B596" s="42">
        <v>64082</v>
      </c>
      <c r="C596" s="42" t="s">
        <v>110</v>
      </c>
      <c r="D596" s="42">
        <v>4</v>
      </c>
      <c r="E596" s="42">
        <v>0</v>
      </c>
      <c r="F596" s="42">
        <v>3</v>
      </c>
      <c r="G596" s="42" t="s">
        <v>691</v>
      </c>
      <c r="H596" s="42" t="s">
        <v>692</v>
      </c>
      <c r="I596" s="42">
        <v>12</v>
      </c>
      <c r="J596" s="42">
        <v>2</v>
      </c>
      <c r="K596" s="42">
        <v>3</v>
      </c>
      <c r="L596" s="42"/>
      <c r="M596" s="42">
        <v>0</v>
      </c>
      <c r="N596" s="42">
        <v>0</v>
      </c>
      <c r="O596" s="4"/>
      <c r="P596" s="34"/>
      <c r="Q596" s="34"/>
      <c r="R596" s="34"/>
      <c r="S596" s="42">
        <v>1</v>
      </c>
      <c r="T596" s="42">
        <v>6630</v>
      </c>
      <c r="U596" s="42"/>
      <c r="V596" s="42">
        <v>1</v>
      </c>
      <c r="W596">
        <v>7800</v>
      </c>
      <c r="X596">
        <f t="shared" si="5"/>
        <v>1170</v>
      </c>
      <c r="Y596">
        <f t="shared" si="6"/>
        <v>0.17647058823529413</v>
      </c>
    </row>
    <row r="597" spans="1:25" hidden="1">
      <c r="A597" s="34" t="s">
        <v>1707</v>
      </c>
      <c r="B597" s="42">
        <v>64093</v>
      </c>
      <c r="C597" s="42" t="s">
        <v>116</v>
      </c>
      <c r="D597" s="42">
        <v>4</v>
      </c>
      <c r="E597" s="42">
        <v>0</v>
      </c>
      <c r="F597" s="42">
        <v>4</v>
      </c>
      <c r="G597" s="42" t="s">
        <v>701</v>
      </c>
      <c r="H597" s="42" t="s">
        <v>702</v>
      </c>
      <c r="I597" s="42">
        <v>13</v>
      </c>
      <c r="J597" s="42">
        <v>2</v>
      </c>
      <c r="K597" s="42">
        <v>3</v>
      </c>
      <c r="L597" s="42"/>
      <c r="M597" s="42">
        <v>0</v>
      </c>
      <c r="N597" s="42">
        <v>0</v>
      </c>
      <c r="O597" s="4"/>
      <c r="P597" s="34"/>
      <c r="Q597" s="34"/>
      <c r="R597" s="34"/>
      <c r="S597" s="42">
        <v>5</v>
      </c>
      <c r="T597" s="42">
        <v>1166</v>
      </c>
      <c r="U597" s="42"/>
      <c r="V597" s="42">
        <v>5</v>
      </c>
      <c r="W597">
        <v>1372</v>
      </c>
      <c r="X597">
        <f t="shared" si="5"/>
        <v>206</v>
      </c>
      <c r="Y597">
        <f t="shared" si="6"/>
        <v>0.17667238421955403</v>
      </c>
    </row>
    <row r="598" spans="1:25" hidden="1">
      <c r="A598" s="34" t="s">
        <v>1707</v>
      </c>
      <c r="B598" s="42">
        <v>64104</v>
      </c>
      <c r="C598" s="42" t="s">
        <v>1408</v>
      </c>
      <c r="D598" s="42">
        <v>4</v>
      </c>
      <c r="E598" s="42">
        <v>0</v>
      </c>
      <c r="F598" s="42">
        <v>5</v>
      </c>
      <c r="G598" s="42" t="s">
        <v>830</v>
      </c>
      <c r="H598" s="42" t="s">
        <v>831</v>
      </c>
      <c r="I598" s="42">
        <v>21</v>
      </c>
      <c r="J598" s="42">
        <v>2</v>
      </c>
      <c r="K598" s="42">
        <v>3</v>
      </c>
      <c r="L598" s="42"/>
      <c r="M598" s="42">
        <v>0</v>
      </c>
      <c r="N598" s="42">
        <v>0</v>
      </c>
      <c r="O598" s="4"/>
      <c r="P598" s="34"/>
      <c r="Q598" s="34"/>
      <c r="R598" s="34"/>
      <c r="S598" s="42">
        <v>2</v>
      </c>
      <c r="T598" s="42">
        <v>221</v>
      </c>
      <c r="U598" s="42"/>
      <c r="V598" s="42">
        <v>2</v>
      </c>
      <c r="W598">
        <v>260</v>
      </c>
      <c r="X598">
        <f t="shared" si="5"/>
        <v>39</v>
      </c>
      <c r="Y598">
        <f t="shared" si="6"/>
        <v>0.17647058823529413</v>
      </c>
    </row>
    <row r="599" spans="1:25" hidden="1">
      <c r="A599" s="34" t="s">
        <v>1707</v>
      </c>
      <c r="B599" s="42">
        <v>64115</v>
      </c>
      <c r="C599" s="42" t="s">
        <v>1435</v>
      </c>
      <c r="D599" s="42">
        <v>4</v>
      </c>
      <c r="E599" s="42">
        <v>0</v>
      </c>
      <c r="F599" s="42">
        <v>6</v>
      </c>
      <c r="G599" s="42" t="s">
        <v>1436</v>
      </c>
      <c r="H599" s="42" t="s">
        <v>1437</v>
      </c>
      <c r="I599" s="42">
        <v>22</v>
      </c>
      <c r="J599" s="42">
        <v>2</v>
      </c>
      <c r="K599" s="42">
        <v>3</v>
      </c>
      <c r="L599" s="42"/>
      <c r="M599" s="42">
        <v>0</v>
      </c>
      <c r="N599" s="42">
        <v>0</v>
      </c>
      <c r="O599" s="4"/>
      <c r="P599" s="34"/>
      <c r="Q599" s="34"/>
      <c r="R599" s="34"/>
      <c r="S599" s="42">
        <v>1</v>
      </c>
      <c r="T599" s="42">
        <v>1768</v>
      </c>
      <c r="U599" s="42"/>
      <c r="V599" s="42">
        <v>1</v>
      </c>
      <c r="W599">
        <v>2080</v>
      </c>
      <c r="X599">
        <f t="shared" si="5"/>
        <v>312</v>
      </c>
      <c r="Y599">
        <f t="shared" si="6"/>
        <v>0.17647058823529413</v>
      </c>
    </row>
    <row r="600" spans="1:25" hidden="1">
      <c r="A600" s="34" t="s">
        <v>1707</v>
      </c>
      <c r="B600" s="42">
        <v>65001</v>
      </c>
      <c r="C600" s="42" t="s">
        <v>711</v>
      </c>
      <c r="D600" s="42">
        <v>5</v>
      </c>
      <c r="E600" s="42">
        <v>3</v>
      </c>
      <c r="F600" s="42">
        <v>1</v>
      </c>
      <c r="G600" s="42" t="s">
        <v>712</v>
      </c>
      <c r="H600" s="42" t="s">
        <v>713</v>
      </c>
      <c r="I600" s="42">
        <v>14</v>
      </c>
      <c r="J600" s="42">
        <v>2</v>
      </c>
      <c r="K600" s="42">
        <v>4</v>
      </c>
      <c r="L600" s="42"/>
      <c r="M600" s="42">
        <v>0</v>
      </c>
      <c r="N600" s="42">
        <v>0</v>
      </c>
      <c r="O600" s="4"/>
      <c r="P600" s="34"/>
      <c r="Q600" s="34"/>
      <c r="R600" s="34"/>
      <c r="S600" s="42">
        <v>2</v>
      </c>
      <c r="T600" s="42">
        <v>1440</v>
      </c>
      <c r="U600" s="42"/>
      <c r="V600" s="42">
        <v>2</v>
      </c>
      <c r="W600">
        <v>1836</v>
      </c>
    </row>
    <row r="601" spans="1:25" hidden="1">
      <c r="A601" s="34" t="s">
        <v>1707</v>
      </c>
      <c r="B601" s="42">
        <v>65021</v>
      </c>
      <c r="C601" s="42" t="s">
        <v>725</v>
      </c>
      <c r="D601" s="42">
        <v>5</v>
      </c>
      <c r="E601" s="42">
        <v>2</v>
      </c>
      <c r="F601" s="42">
        <v>1</v>
      </c>
      <c r="G601" s="42" t="s">
        <v>712</v>
      </c>
      <c r="H601" s="42" t="s">
        <v>713</v>
      </c>
      <c r="I601" s="42">
        <v>14</v>
      </c>
      <c r="J601" s="42">
        <v>2</v>
      </c>
      <c r="K601" s="42">
        <v>4</v>
      </c>
      <c r="L601" s="42"/>
      <c r="M601" s="42">
        <v>0</v>
      </c>
      <c r="N601" s="42">
        <v>0</v>
      </c>
      <c r="O601" s="4"/>
      <c r="P601" s="34"/>
      <c r="Q601" s="34"/>
      <c r="R601" s="34"/>
      <c r="S601" s="42">
        <v>2</v>
      </c>
      <c r="T601" s="42">
        <v>1440</v>
      </c>
      <c r="U601" s="42"/>
      <c r="V601" s="42">
        <v>2</v>
      </c>
      <c r="W601">
        <v>1836</v>
      </c>
    </row>
    <row r="602" spans="1:25" hidden="1">
      <c r="A602" s="34" t="s">
        <v>1707</v>
      </c>
      <c r="B602" s="42">
        <v>65041</v>
      </c>
      <c r="C602" s="42" t="s">
        <v>122</v>
      </c>
      <c r="D602" s="42">
        <v>5</v>
      </c>
      <c r="E602" s="42">
        <v>1</v>
      </c>
      <c r="F602" s="42">
        <v>1</v>
      </c>
      <c r="G602" s="42" t="s">
        <v>712</v>
      </c>
      <c r="H602" s="42" t="s">
        <v>713</v>
      </c>
      <c r="I602" s="42">
        <v>14</v>
      </c>
      <c r="J602" s="42">
        <v>2</v>
      </c>
      <c r="K602" s="42">
        <v>4</v>
      </c>
      <c r="L602" s="42"/>
      <c r="M602" s="42">
        <v>0</v>
      </c>
      <c r="N602" s="42">
        <v>0</v>
      </c>
      <c r="O602" s="4"/>
      <c r="P602" s="34"/>
      <c r="Q602" s="34"/>
      <c r="R602" s="34"/>
      <c r="S602" s="42">
        <v>2</v>
      </c>
      <c r="T602" s="42">
        <v>1440</v>
      </c>
      <c r="U602" s="42"/>
      <c r="V602" s="42">
        <v>2</v>
      </c>
      <c r="W602">
        <v>1836</v>
      </c>
    </row>
    <row r="603" spans="1:25" hidden="1">
      <c r="A603" s="34" t="s">
        <v>1707</v>
      </c>
      <c r="B603" s="42">
        <v>65061</v>
      </c>
      <c r="C603" s="42" t="s">
        <v>734</v>
      </c>
      <c r="D603" s="42">
        <v>5</v>
      </c>
      <c r="E603" s="42">
        <v>4</v>
      </c>
      <c r="F603" s="42">
        <v>1</v>
      </c>
      <c r="G603" s="42" t="s">
        <v>712</v>
      </c>
      <c r="H603" s="42" t="s">
        <v>713</v>
      </c>
      <c r="I603" s="42">
        <v>14</v>
      </c>
      <c r="J603" s="42">
        <v>2</v>
      </c>
      <c r="K603" s="42">
        <v>4</v>
      </c>
      <c r="L603" s="42"/>
      <c r="M603" s="42">
        <v>0</v>
      </c>
      <c r="N603" s="42">
        <v>0</v>
      </c>
      <c r="O603" s="4"/>
      <c r="P603" s="34"/>
      <c r="Q603" s="34"/>
      <c r="R603" s="34"/>
      <c r="S603" s="42">
        <v>2</v>
      </c>
      <c r="T603" s="42">
        <v>1440</v>
      </c>
      <c r="U603" s="42"/>
      <c r="V603" s="42">
        <v>2</v>
      </c>
      <c r="W603">
        <v>1836</v>
      </c>
    </row>
    <row r="604" spans="1:25" hidden="1">
      <c r="A604" s="34" t="s">
        <v>1707</v>
      </c>
      <c r="B604" s="42">
        <v>65081</v>
      </c>
      <c r="C604" s="42" t="s">
        <v>739</v>
      </c>
      <c r="D604" s="42">
        <v>5</v>
      </c>
      <c r="E604" s="42">
        <v>5</v>
      </c>
      <c r="F604" s="42">
        <v>1</v>
      </c>
      <c r="G604" s="42" t="s">
        <v>712</v>
      </c>
      <c r="H604" s="42" t="s">
        <v>713</v>
      </c>
      <c r="I604" s="42">
        <v>14</v>
      </c>
      <c r="J604" s="42">
        <v>2</v>
      </c>
      <c r="K604" s="42">
        <v>4</v>
      </c>
      <c r="L604" s="42"/>
      <c r="M604" s="42">
        <v>0</v>
      </c>
      <c r="N604" s="42">
        <v>0</v>
      </c>
      <c r="O604" s="4"/>
      <c r="P604" s="34"/>
      <c r="Q604" s="34"/>
      <c r="R604" s="34"/>
      <c r="S604" s="42">
        <v>2</v>
      </c>
      <c r="T604" s="42">
        <v>1440</v>
      </c>
      <c r="U604" s="42"/>
      <c r="V604" s="42">
        <v>2</v>
      </c>
      <c r="W604">
        <v>1836</v>
      </c>
    </row>
    <row r="605" spans="1:25" hidden="1">
      <c r="A605" s="34" t="s">
        <v>1707</v>
      </c>
      <c r="B605" s="42">
        <v>65101</v>
      </c>
      <c r="C605" s="42" t="s">
        <v>130</v>
      </c>
      <c r="D605" s="42">
        <v>5</v>
      </c>
      <c r="E605" s="42">
        <v>0</v>
      </c>
      <c r="F605" s="42">
        <v>2</v>
      </c>
      <c r="G605" s="42" t="s">
        <v>744</v>
      </c>
      <c r="H605" s="42" t="s">
        <v>745</v>
      </c>
      <c r="I605" s="42">
        <v>15</v>
      </c>
      <c r="J605" s="42">
        <v>2</v>
      </c>
      <c r="K605" s="42">
        <v>4</v>
      </c>
      <c r="L605" s="42"/>
      <c r="M605" s="42">
        <v>0</v>
      </c>
      <c r="N605" s="42">
        <v>0</v>
      </c>
      <c r="O605" s="4"/>
      <c r="P605" s="34"/>
      <c r="Q605" s="34"/>
      <c r="R605" s="34"/>
      <c r="S605" s="42">
        <v>3</v>
      </c>
      <c r="T605" s="42">
        <v>1326</v>
      </c>
      <c r="U605" s="42"/>
      <c r="V605" s="42">
        <v>3</v>
      </c>
      <c r="W605">
        <v>1560</v>
      </c>
    </row>
    <row r="606" spans="1:25" hidden="1">
      <c r="A606" s="34" t="s">
        <v>1707</v>
      </c>
      <c r="B606" s="42">
        <v>65116</v>
      </c>
      <c r="C606" s="42" t="s">
        <v>765</v>
      </c>
      <c r="D606" s="42">
        <v>5</v>
      </c>
      <c r="E606" s="42">
        <v>0</v>
      </c>
      <c r="F606" s="42">
        <v>3</v>
      </c>
      <c r="G606" s="42" t="s">
        <v>766</v>
      </c>
      <c r="H606" s="42" t="s">
        <v>767</v>
      </c>
      <c r="I606" s="42">
        <v>17</v>
      </c>
      <c r="J606" s="42">
        <v>2</v>
      </c>
      <c r="K606" s="42">
        <v>4</v>
      </c>
      <c r="L606" s="42"/>
      <c r="M606" s="42">
        <v>0</v>
      </c>
      <c r="N606" s="42">
        <v>0</v>
      </c>
      <c r="O606" s="4"/>
      <c r="P606" s="34"/>
      <c r="Q606" s="34"/>
      <c r="R606" s="34"/>
      <c r="S606" s="42">
        <v>1</v>
      </c>
      <c r="T606" s="42">
        <v>12240</v>
      </c>
      <c r="U606" s="42"/>
      <c r="V606" s="42">
        <v>1</v>
      </c>
      <c r="W606">
        <v>14400</v>
      </c>
    </row>
    <row r="607" spans="1:25" hidden="1">
      <c r="A607" s="34" t="s">
        <v>1707</v>
      </c>
      <c r="B607" s="42">
        <v>65131</v>
      </c>
      <c r="C607" s="42" t="s">
        <v>780</v>
      </c>
      <c r="D607" s="42">
        <v>5</v>
      </c>
      <c r="E607" s="42">
        <v>0</v>
      </c>
      <c r="F607" s="42">
        <v>4</v>
      </c>
      <c r="G607" s="42" t="s">
        <v>781</v>
      </c>
      <c r="H607" s="42" t="s">
        <v>782</v>
      </c>
      <c r="I607" s="42">
        <v>18</v>
      </c>
      <c r="J607" s="42">
        <v>2</v>
      </c>
      <c r="K607" s="42">
        <v>4</v>
      </c>
      <c r="L607" s="42"/>
      <c r="M607" s="42">
        <v>0</v>
      </c>
      <c r="N607" s="42">
        <v>0</v>
      </c>
      <c r="O607" s="4"/>
      <c r="P607" s="34"/>
      <c r="Q607" s="34"/>
      <c r="R607" s="34"/>
      <c r="S607" s="42">
        <v>5</v>
      </c>
      <c r="T607" s="42">
        <v>2154</v>
      </c>
      <c r="U607" s="42"/>
      <c r="V607" s="42">
        <v>5</v>
      </c>
      <c r="W607">
        <v>2534</v>
      </c>
    </row>
    <row r="608" spans="1:25" hidden="1">
      <c r="A608" s="34" t="s">
        <v>1707</v>
      </c>
      <c r="B608" s="42">
        <v>65146</v>
      </c>
      <c r="C608" s="42" t="s">
        <v>1639</v>
      </c>
      <c r="D608" s="42">
        <v>5</v>
      </c>
      <c r="E608" s="42">
        <v>0</v>
      </c>
      <c r="F608" s="42">
        <v>5</v>
      </c>
      <c r="G608" s="42" t="s">
        <v>1115</v>
      </c>
      <c r="H608" s="42" t="s">
        <v>1116</v>
      </c>
      <c r="I608" s="42">
        <v>23</v>
      </c>
      <c r="J608" s="42">
        <v>2</v>
      </c>
      <c r="K608" s="42">
        <v>4</v>
      </c>
      <c r="L608" s="42"/>
      <c r="M608" s="42">
        <v>0</v>
      </c>
      <c r="N608" s="42">
        <v>0</v>
      </c>
      <c r="O608" s="4"/>
      <c r="P608" s="34"/>
      <c r="Q608" s="34"/>
      <c r="R608" s="34"/>
      <c r="S608" s="42">
        <v>2</v>
      </c>
      <c r="T608" s="42">
        <v>408</v>
      </c>
      <c r="U608" s="42"/>
      <c r="V608" s="42">
        <v>2</v>
      </c>
      <c r="W608">
        <v>480</v>
      </c>
    </row>
    <row r="609" spans="1:23" hidden="1">
      <c r="A609" s="34" t="s">
        <v>1707</v>
      </c>
      <c r="B609" s="42">
        <v>65161</v>
      </c>
      <c r="C609" s="42" t="s">
        <v>1671</v>
      </c>
      <c r="D609" s="42">
        <v>5</v>
      </c>
      <c r="E609" s="42">
        <v>0</v>
      </c>
      <c r="F609" s="42">
        <v>6</v>
      </c>
      <c r="G609" s="42" t="s">
        <v>1672</v>
      </c>
      <c r="H609" s="42" t="s">
        <v>1673</v>
      </c>
      <c r="I609" s="42">
        <v>24</v>
      </c>
      <c r="J609" s="42">
        <v>2</v>
      </c>
      <c r="K609" s="42">
        <v>4</v>
      </c>
      <c r="L609" s="42"/>
      <c r="M609" s="42">
        <v>0</v>
      </c>
      <c r="N609" s="42">
        <v>0</v>
      </c>
      <c r="O609" s="4"/>
      <c r="P609" s="34"/>
      <c r="Q609" s="34"/>
      <c r="R609" s="34"/>
      <c r="S609" s="42">
        <v>1</v>
      </c>
      <c r="T609" s="42">
        <v>3264</v>
      </c>
      <c r="U609" s="42"/>
      <c r="V609" s="42">
        <v>1</v>
      </c>
      <c r="W609">
        <v>3840</v>
      </c>
    </row>
    <row r="610" spans="1:23" hidden="1">
      <c r="A610" s="34" t="s">
        <v>1708</v>
      </c>
      <c r="B610" s="44">
        <v>64011</v>
      </c>
      <c r="C610" s="44" t="s">
        <v>642</v>
      </c>
      <c r="D610" s="44">
        <v>4</v>
      </c>
      <c r="E610" s="44">
        <v>3</v>
      </c>
      <c r="F610" s="44">
        <v>1</v>
      </c>
      <c r="G610" s="44" t="s">
        <v>643</v>
      </c>
      <c r="H610" s="44" t="s">
        <v>644</v>
      </c>
      <c r="I610" s="44">
        <v>9</v>
      </c>
      <c r="J610" s="44">
        <v>2</v>
      </c>
      <c r="K610" s="44">
        <v>3</v>
      </c>
      <c r="L610" s="44">
        <v>411004</v>
      </c>
      <c r="M610" s="44">
        <v>0</v>
      </c>
      <c r="N610" s="44">
        <v>0</v>
      </c>
      <c r="O610" s="4">
        <v>888</v>
      </c>
      <c r="P610" s="34" t="s">
        <v>1709</v>
      </c>
      <c r="Q610" s="34"/>
      <c r="R610" s="34" t="str">
        <f t="shared" ref="R610:R634" si="7">C610&amp;"-蓝图"</f>
        <v>止玄短杖-蓝图</v>
      </c>
      <c r="S610" s="44">
        <v>2</v>
      </c>
      <c r="T610" s="44">
        <v>957</v>
      </c>
      <c r="U610" s="44"/>
      <c r="V610" s="44">
        <v>2</v>
      </c>
      <c r="W610">
        <v>1126</v>
      </c>
    </row>
    <row r="611" spans="1:23" hidden="1">
      <c r="A611" s="34" t="s">
        <v>1708</v>
      </c>
      <c r="B611" s="44">
        <v>64013</v>
      </c>
      <c r="C611" s="44" t="s">
        <v>648</v>
      </c>
      <c r="D611" s="44">
        <v>4</v>
      </c>
      <c r="E611" s="44">
        <v>3</v>
      </c>
      <c r="F611" s="44">
        <v>1</v>
      </c>
      <c r="G611" s="44" t="s">
        <v>649</v>
      </c>
      <c r="H611" s="44" t="s">
        <v>650</v>
      </c>
      <c r="I611" s="44">
        <v>9</v>
      </c>
      <c r="J611" s="44">
        <v>2</v>
      </c>
      <c r="K611" s="44">
        <v>3</v>
      </c>
      <c r="L611" s="44">
        <v>411006</v>
      </c>
      <c r="M611" s="44">
        <v>0</v>
      </c>
      <c r="N611" s="44">
        <v>0</v>
      </c>
      <c r="O611" s="4">
        <v>888</v>
      </c>
      <c r="P611" s="34" t="s">
        <v>1710</v>
      </c>
      <c r="Q611" s="34"/>
      <c r="R611" s="34" t="str">
        <f t="shared" si="7"/>
        <v>千钧短杖-蓝图</v>
      </c>
      <c r="S611" s="44">
        <v>2</v>
      </c>
      <c r="T611" s="44">
        <v>1040</v>
      </c>
      <c r="U611" s="44"/>
      <c r="V611" s="44">
        <v>2</v>
      </c>
      <c r="W611">
        <v>1224</v>
      </c>
    </row>
    <row r="612" spans="1:23" hidden="1">
      <c r="A612" s="34" t="s">
        <v>1708</v>
      </c>
      <c r="B612" s="44">
        <v>64027</v>
      </c>
      <c r="C612" s="44" t="s">
        <v>658</v>
      </c>
      <c r="D612" s="44">
        <v>4</v>
      </c>
      <c r="E612" s="44">
        <v>2</v>
      </c>
      <c r="F612" s="44">
        <v>1</v>
      </c>
      <c r="G612" s="44" t="s">
        <v>649</v>
      </c>
      <c r="H612" s="44" t="s">
        <v>650</v>
      </c>
      <c r="I612" s="44">
        <v>9</v>
      </c>
      <c r="J612" s="44">
        <v>2</v>
      </c>
      <c r="K612" s="44">
        <v>3</v>
      </c>
      <c r="L612" s="44">
        <v>412006</v>
      </c>
      <c r="M612" s="44">
        <v>0</v>
      </c>
      <c r="N612" s="44">
        <v>0</v>
      </c>
      <c r="O612" s="4">
        <v>888</v>
      </c>
      <c r="P612" s="34" t="s">
        <v>1710</v>
      </c>
      <c r="Q612" s="34"/>
      <c r="R612" s="34" t="str">
        <f t="shared" si="7"/>
        <v>千钧之刺-蓝图</v>
      </c>
      <c r="S612" s="44">
        <v>2</v>
      </c>
      <c r="T612" s="44">
        <v>1040</v>
      </c>
      <c r="U612" s="44"/>
      <c r="V612" s="44">
        <v>2</v>
      </c>
      <c r="W612">
        <v>1224</v>
      </c>
    </row>
    <row r="613" spans="1:23" hidden="1">
      <c r="A613" s="34" t="s">
        <v>1708</v>
      </c>
      <c r="B613" s="44">
        <v>64028</v>
      </c>
      <c r="C613" s="44" t="s">
        <v>659</v>
      </c>
      <c r="D613" s="44">
        <v>4</v>
      </c>
      <c r="E613" s="44">
        <v>2</v>
      </c>
      <c r="F613" s="44">
        <v>1</v>
      </c>
      <c r="G613" s="44" t="s">
        <v>652</v>
      </c>
      <c r="H613" s="44" t="s">
        <v>653</v>
      </c>
      <c r="I613" s="44">
        <v>9</v>
      </c>
      <c r="J613" s="44">
        <v>2</v>
      </c>
      <c r="K613" s="44">
        <v>3</v>
      </c>
      <c r="L613" s="44">
        <v>412007</v>
      </c>
      <c r="M613" s="44">
        <v>0</v>
      </c>
      <c r="N613" s="44">
        <v>0</v>
      </c>
      <c r="O613" s="4">
        <v>888</v>
      </c>
      <c r="P613" s="34" t="s">
        <v>1709</v>
      </c>
      <c r="Q613" s="34"/>
      <c r="R613" s="34" t="str">
        <f t="shared" si="7"/>
        <v>撼岳之刺-蓝图</v>
      </c>
      <c r="S613" s="44">
        <v>2</v>
      </c>
      <c r="T613" s="44">
        <v>1083</v>
      </c>
      <c r="U613" s="44"/>
      <c r="V613" s="44">
        <v>2</v>
      </c>
      <c r="W613">
        <v>1275</v>
      </c>
    </row>
    <row r="614" spans="1:23" hidden="1">
      <c r="A614" s="34" t="s">
        <v>1708</v>
      </c>
      <c r="B614" s="44">
        <v>64041</v>
      </c>
      <c r="C614" s="44" t="s">
        <v>662</v>
      </c>
      <c r="D614" s="44">
        <v>4</v>
      </c>
      <c r="E614" s="44">
        <v>1</v>
      </c>
      <c r="F614" s="44">
        <v>1</v>
      </c>
      <c r="G614" s="44" t="s">
        <v>649</v>
      </c>
      <c r="H614" s="44" t="s">
        <v>650</v>
      </c>
      <c r="I614" s="44">
        <v>9</v>
      </c>
      <c r="J614" s="44">
        <v>2</v>
      </c>
      <c r="K614" s="44">
        <v>3</v>
      </c>
      <c r="L614" s="44">
        <v>413006</v>
      </c>
      <c r="M614" s="44">
        <v>0</v>
      </c>
      <c r="N614" s="44">
        <v>0</v>
      </c>
      <c r="O614" s="4">
        <v>888</v>
      </c>
      <c r="P614" s="34" t="s">
        <v>1711</v>
      </c>
      <c r="Q614" s="34"/>
      <c r="R614" s="34" t="str">
        <f t="shared" si="7"/>
        <v>千钧战矛-蓝图</v>
      </c>
      <c r="S614" s="44">
        <v>2</v>
      </c>
      <c r="T614" s="44">
        <v>1040</v>
      </c>
      <c r="U614" s="44"/>
      <c r="V614" s="44">
        <v>2</v>
      </c>
      <c r="W614">
        <v>1224</v>
      </c>
    </row>
    <row r="615" spans="1:23" hidden="1">
      <c r="A615" s="34" t="s">
        <v>1708</v>
      </c>
      <c r="B615" s="44">
        <v>64042</v>
      </c>
      <c r="C615" s="44" t="s">
        <v>663</v>
      </c>
      <c r="D615" s="44">
        <v>4</v>
      </c>
      <c r="E615" s="44">
        <v>1</v>
      </c>
      <c r="F615" s="44">
        <v>1</v>
      </c>
      <c r="G615" s="44" t="s">
        <v>652</v>
      </c>
      <c r="H615" s="44" t="s">
        <v>653</v>
      </c>
      <c r="I615" s="44">
        <v>9</v>
      </c>
      <c r="J615" s="44">
        <v>2</v>
      </c>
      <c r="K615" s="44">
        <v>3</v>
      </c>
      <c r="L615" s="44">
        <v>413007</v>
      </c>
      <c r="M615" s="44">
        <v>0</v>
      </c>
      <c r="N615" s="44">
        <v>0</v>
      </c>
      <c r="O615" s="4">
        <v>888</v>
      </c>
      <c r="P615" s="34" t="s">
        <v>1712</v>
      </c>
      <c r="Q615" s="34"/>
      <c r="R615" s="34" t="str">
        <f t="shared" si="7"/>
        <v>撼岳战矛-蓝图</v>
      </c>
      <c r="S615" s="44">
        <v>2</v>
      </c>
      <c r="T615" s="44">
        <v>1083</v>
      </c>
      <c r="U615" s="44"/>
      <c r="V615" s="44">
        <v>2</v>
      </c>
      <c r="W615">
        <v>1275</v>
      </c>
    </row>
    <row r="616" spans="1:23" hidden="1">
      <c r="A616" s="34" t="s">
        <v>1708</v>
      </c>
      <c r="B616" s="44">
        <v>64055</v>
      </c>
      <c r="C616" s="44" t="s">
        <v>668</v>
      </c>
      <c r="D616" s="44">
        <v>4</v>
      </c>
      <c r="E616" s="44">
        <v>4</v>
      </c>
      <c r="F616" s="44">
        <v>1</v>
      </c>
      <c r="G616" s="44" t="s">
        <v>649</v>
      </c>
      <c r="H616" s="44" t="s">
        <v>650</v>
      </c>
      <c r="I616" s="44">
        <v>9</v>
      </c>
      <c r="J616" s="44">
        <v>2</v>
      </c>
      <c r="K616" s="44">
        <v>3</v>
      </c>
      <c r="L616" s="44">
        <v>414006</v>
      </c>
      <c r="M616" s="44">
        <v>0</v>
      </c>
      <c r="N616" s="44">
        <v>0</v>
      </c>
      <c r="O616" s="4">
        <v>888</v>
      </c>
      <c r="P616" s="34" t="s">
        <v>1713</v>
      </c>
      <c r="Q616" s="34"/>
      <c r="R616" s="34" t="str">
        <f t="shared" si="7"/>
        <v>千钧之刃-蓝图</v>
      </c>
      <c r="S616" s="44">
        <v>2</v>
      </c>
      <c r="T616" s="44">
        <v>1040</v>
      </c>
      <c r="U616" s="44"/>
      <c r="V616" s="44">
        <v>2</v>
      </c>
      <c r="W616">
        <v>1224</v>
      </c>
    </row>
    <row r="617" spans="1:23" hidden="1">
      <c r="A617" s="34" t="s">
        <v>1708</v>
      </c>
      <c r="B617" s="44">
        <v>64056</v>
      </c>
      <c r="C617" s="44" t="s">
        <v>669</v>
      </c>
      <c r="D617" s="44">
        <v>4</v>
      </c>
      <c r="E617" s="44">
        <v>4</v>
      </c>
      <c r="F617" s="44">
        <v>1</v>
      </c>
      <c r="G617" s="44" t="s">
        <v>652</v>
      </c>
      <c r="H617" s="44" t="s">
        <v>653</v>
      </c>
      <c r="I617" s="44">
        <v>9</v>
      </c>
      <c r="J617" s="44">
        <v>2</v>
      </c>
      <c r="K617" s="44">
        <v>3</v>
      </c>
      <c r="L617" s="44">
        <v>414007</v>
      </c>
      <c r="M617" s="44">
        <v>0</v>
      </c>
      <c r="N617" s="44">
        <v>0</v>
      </c>
      <c r="O617" s="4">
        <v>888</v>
      </c>
      <c r="P617" s="34" t="s">
        <v>1709</v>
      </c>
      <c r="Q617" s="34"/>
      <c r="R617" s="34" t="str">
        <f t="shared" si="7"/>
        <v>撼岳之刃-蓝图</v>
      </c>
      <c r="S617" s="44">
        <v>2</v>
      </c>
      <c r="T617" s="44">
        <v>1083</v>
      </c>
      <c r="U617" s="44"/>
      <c r="V617" s="44">
        <v>2</v>
      </c>
      <c r="W617">
        <v>1275</v>
      </c>
    </row>
    <row r="618" spans="1:23" hidden="1">
      <c r="A618" s="34" t="s">
        <v>1708</v>
      </c>
      <c r="B618" s="44">
        <v>64069</v>
      </c>
      <c r="C618" s="44" t="s">
        <v>674</v>
      </c>
      <c r="D618" s="44">
        <v>4</v>
      </c>
      <c r="E618" s="44">
        <v>5</v>
      </c>
      <c r="F618" s="44">
        <v>1</v>
      </c>
      <c r="G618" s="44" t="s">
        <v>649</v>
      </c>
      <c r="H618" s="44" t="s">
        <v>650</v>
      </c>
      <c r="I618" s="44">
        <v>9</v>
      </c>
      <c r="J618" s="44">
        <v>2</v>
      </c>
      <c r="K618" s="44">
        <v>3</v>
      </c>
      <c r="L618" s="44">
        <v>415006</v>
      </c>
      <c r="M618" s="44">
        <v>0</v>
      </c>
      <c r="N618" s="44">
        <v>0</v>
      </c>
      <c r="O618" s="4">
        <v>888</v>
      </c>
      <c r="P618" s="34" t="s">
        <v>1710</v>
      </c>
      <c r="Q618" s="34"/>
      <c r="R618" s="34" t="str">
        <f t="shared" si="7"/>
        <v>千钧秘录-蓝图</v>
      </c>
      <c r="S618" s="44">
        <v>2</v>
      </c>
      <c r="T618" s="44">
        <v>1040</v>
      </c>
      <c r="U618" s="44"/>
      <c r="V618" s="44">
        <v>2</v>
      </c>
      <c r="W618">
        <v>1224</v>
      </c>
    </row>
    <row r="619" spans="1:23" hidden="1">
      <c r="A619" s="34" t="s">
        <v>1708</v>
      </c>
      <c r="B619" s="44">
        <v>64070</v>
      </c>
      <c r="C619" s="44" t="s">
        <v>675</v>
      </c>
      <c r="D619" s="44">
        <v>4</v>
      </c>
      <c r="E619" s="44">
        <v>5</v>
      </c>
      <c r="F619" s="44">
        <v>1</v>
      </c>
      <c r="G619" s="44" t="s">
        <v>652</v>
      </c>
      <c r="H619" s="44" t="s">
        <v>653</v>
      </c>
      <c r="I619" s="44">
        <v>9</v>
      </c>
      <c r="J619" s="44">
        <v>2</v>
      </c>
      <c r="K619" s="44">
        <v>3</v>
      </c>
      <c r="L619" s="44">
        <v>415007</v>
      </c>
      <c r="M619" s="44">
        <v>0</v>
      </c>
      <c r="N619" s="44">
        <v>0</v>
      </c>
      <c r="O619" s="4">
        <v>888</v>
      </c>
      <c r="P619" s="34" t="s">
        <v>1714</v>
      </c>
      <c r="Q619" s="34"/>
      <c r="R619" s="34" t="str">
        <f t="shared" si="7"/>
        <v>撼岳秘录-蓝图</v>
      </c>
      <c r="S619" s="44">
        <v>2</v>
      </c>
      <c r="T619" s="44">
        <v>1083</v>
      </c>
      <c r="U619" s="44"/>
      <c r="V619" s="44">
        <v>2</v>
      </c>
      <c r="W619">
        <v>1275</v>
      </c>
    </row>
    <row r="620" spans="1:23" hidden="1">
      <c r="A620" s="34" t="s">
        <v>1708</v>
      </c>
      <c r="B620" s="44">
        <v>64073</v>
      </c>
      <c r="C620" s="44" t="s">
        <v>1715</v>
      </c>
      <c r="D620" s="44">
        <v>4</v>
      </c>
      <c r="E620" s="44">
        <v>0</v>
      </c>
      <c r="F620" s="44">
        <v>2</v>
      </c>
      <c r="G620" s="44" t="s">
        <v>1716</v>
      </c>
      <c r="H620" s="44" t="s">
        <v>1717</v>
      </c>
      <c r="I620" s="44">
        <v>10</v>
      </c>
      <c r="J620" s="44">
        <v>2</v>
      </c>
      <c r="K620" s="44">
        <v>3</v>
      </c>
      <c r="L620" s="44">
        <v>420004</v>
      </c>
      <c r="M620" s="44">
        <v>0</v>
      </c>
      <c r="N620" s="44">
        <v>0</v>
      </c>
      <c r="O620" s="4">
        <v>888</v>
      </c>
      <c r="P620" s="34" t="s">
        <v>1718</v>
      </c>
      <c r="Q620" s="34"/>
      <c r="R620" s="34" t="str">
        <f t="shared" si="7"/>
        <v>光羽战甲-蓝图</v>
      </c>
      <c r="S620" s="44">
        <v>4</v>
      </c>
      <c r="T620" s="44">
        <v>946</v>
      </c>
      <c r="U620" s="44"/>
      <c r="V620" s="44">
        <v>4</v>
      </c>
      <c r="W620">
        <v>1113</v>
      </c>
    </row>
    <row r="621" spans="1:23" hidden="1">
      <c r="A621" s="34" t="s">
        <v>1708</v>
      </c>
      <c r="B621" s="44">
        <v>64079</v>
      </c>
      <c r="C621" s="44" t="s">
        <v>1719</v>
      </c>
      <c r="D621" s="44">
        <v>4</v>
      </c>
      <c r="E621" s="44">
        <v>0</v>
      </c>
      <c r="F621" s="44">
        <v>2</v>
      </c>
      <c r="G621" s="44" t="s">
        <v>1720</v>
      </c>
      <c r="H621" s="44" t="s">
        <v>1721</v>
      </c>
      <c r="I621" s="44">
        <v>10</v>
      </c>
      <c r="J621" s="44">
        <v>2</v>
      </c>
      <c r="K621" s="44">
        <v>3</v>
      </c>
      <c r="L621" s="44">
        <v>420006</v>
      </c>
      <c r="M621" s="44">
        <v>0</v>
      </c>
      <c r="N621" s="44">
        <v>0</v>
      </c>
      <c r="O621" s="4">
        <v>888</v>
      </c>
      <c r="P621" s="34" t="s">
        <v>1722</v>
      </c>
      <c r="Q621" s="34"/>
      <c r="R621" s="34" t="str">
        <f t="shared" si="7"/>
        <v>妖王战甲-蓝图</v>
      </c>
      <c r="S621" s="44">
        <v>3</v>
      </c>
      <c r="T621" s="44">
        <v>1059</v>
      </c>
      <c r="U621" s="44"/>
      <c r="V621" s="44">
        <v>3</v>
      </c>
      <c r="W621">
        <v>1247</v>
      </c>
    </row>
    <row r="622" spans="1:23" hidden="1">
      <c r="A622" s="34" t="s">
        <v>1708</v>
      </c>
      <c r="B622" s="44">
        <v>65018</v>
      </c>
      <c r="C622" s="44" t="s">
        <v>717</v>
      </c>
      <c r="D622" s="44">
        <v>5</v>
      </c>
      <c r="E622" s="44">
        <v>3</v>
      </c>
      <c r="F622" s="44">
        <v>1</v>
      </c>
      <c r="G622" s="44" t="s">
        <v>718</v>
      </c>
      <c r="H622" s="44" t="s">
        <v>719</v>
      </c>
      <c r="I622" s="44">
        <v>14</v>
      </c>
      <c r="J622" s="44">
        <v>0</v>
      </c>
      <c r="K622" s="44">
        <v>0</v>
      </c>
      <c r="L622" s="44">
        <v>511009</v>
      </c>
      <c r="M622" s="44">
        <v>0</v>
      </c>
      <c r="N622" s="44">
        <v>0</v>
      </c>
      <c r="O622" s="4">
        <v>1500</v>
      </c>
      <c r="P622" s="34" t="str">
        <f>_xlfn.IFNA(VLOOKUP(L622,[2]汇总!A:C,3,0),"")</f>
        <v>战斗中，增加20%伤害减免。</v>
      </c>
      <c r="Q622" s="34"/>
      <c r="R622" s="34" t="str">
        <f t="shared" si="7"/>
        <v>无始神杖-蓝图</v>
      </c>
      <c r="S622" s="44">
        <v>2</v>
      </c>
      <c r="T622" s="44">
        <v>1774</v>
      </c>
      <c r="U622" s="44"/>
      <c r="V622" s="44">
        <v>2</v>
      </c>
      <c r="W622">
        <v>2088</v>
      </c>
    </row>
    <row r="623" spans="1:23" hidden="1">
      <c r="A623" s="34" t="s">
        <v>1708</v>
      </c>
      <c r="B623" s="44">
        <v>65020</v>
      </c>
      <c r="C623" s="44" t="s">
        <v>723</v>
      </c>
      <c r="D623" s="44">
        <v>5</v>
      </c>
      <c r="E623" s="44">
        <v>3</v>
      </c>
      <c r="F623" s="44">
        <v>1</v>
      </c>
      <c r="G623" s="44" t="s">
        <v>713</v>
      </c>
      <c r="H623" s="44" t="s">
        <v>724</v>
      </c>
      <c r="I623" s="44">
        <v>14</v>
      </c>
      <c r="J623" s="44">
        <v>0</v>
      </c>
      <c r="K623" s="44">
        <v>0</v>
      </c>
      <c r="L623" s="44">
        <v>511011</v>
      </c>
      <c r="M623" s="44">
        <v>0</v>
      </c>
      <c r="N623" s="44">
        <v>0</v>
      </c>
      <c r="O623" s="4">
        <v>1500</v>
      </c>
      <c r="P623" s="34" t="str">
        <f>_xlfn.IFNA(VLOOKUP(L623,[2]汇总!A:C,3,0),"")</f>
        <v>战斗中，增加10%效果命中。</v>
      </c>
      <c r="Q623" s="34"/>
      <c r="R623" s="34" t="str">
        <f t="shared" si="7"/>
        <v>道衍神杖-蓝图</v>
      </c>
      <c r="S623" s="44">
        <v>2</v>
      </c>
      <c r="T623" s="44">
        <v>1836</v>
      </c>
      <c r="U623" s="44"/>
      <c r="V623" s="44">
        <v>2</v>
      </c>
      <c r="W623">
        <v>2160</v>
      </c>
    </row>
    <row r="624" spans="1:23" hidden="1">
      <c r="A624" s="34" t="s">
        <v>1708</v>
      </c>
      <c r="B624" s="44">
        <v>65037</v>
      </c>
      <c r="C624" s="44" t="s">
        <v>726</v>
      </c>
      <c r="D624" s="44">
        <v>5</v>
      </c>
      <c r="E624" s="44">
        <v>2</v>
      </c>
      <c r="F624" s="44">
        <v>1</v>
      </c>
      <c r="G624" s="44" t="s">
        <v>715</v>
      </c>
      <c r="H624" s="44" t="s">
        <v>716</v>
      </c>
      <c r="I624" s="44">
        <v>14</v>
      </c>
      <c r="J624" s="44">
        <v>0</v>
      </c>
      <c r="K624" s="44">
        <v>0</v>
      </c>
      <c r="L624" s="44">
        <v>512008</v>
      </c>
      <c r="M624" s="44">
        <v>0</v>
      </c>
      <c r="N624" s="44">
        <v>0</v>
      </c>
      <c r="O624" s="4">
        <v>1500</v>
      </c>
      <c r="P624" s="34" t="str">
        <f>_xlfn.IFNA(VLOOKUP(L624,[2]汇总!A:C,3,0),"")</f>
        <v>战斗中，增加30%暴击伤害。</v>
      </c>
      <c r="Q624" s="34"/>
      <c r="R624" s="34" t="str">
        <f t="shared" si="7"/>
        <v>离恨神刺-蓝图</v>
      </c>
      <c r="S624" s="44">
        <v>2</v>
      </c>
      <c r="T624" s="44">
        <v>1744</v>
      </c>
      <c r="U624" s="44"/>
      <c r="V624" s="44">
        <v>2</v>
      </c>
      <c r="W624">
        <v>2052</v>
      </c>
    </row>
    <row r="625" spans="1:23" hidden="1">
      <c r="A625" s="34" t="s">
        <v>1708</v>
      </c>
      <c r="B625" s="44">
        <v>65038</v>
      </c>
      <c r="C625" s="44" t="s">
        <v>727</v>
      </c>
      <c r="D625" s="44">
        <v>5</v>
      </c>
      <c r="E625" s="44">
        <v>2</v>
      </c>
      <c r="F625" s="44">
        <v>1</v>
      </c>
      <c r="G625" s="44" t="s">
        <v>718</v>
      </c>
      <c r="H625" s="44" t="s">
        <v>719</v>
      </c>
      <c r="I625" s="44">
        <v>14</v>
      </c>
      <c r="J625" s="44">
        <v>0</v>
      </c>
      <c r="K625" s="44">
        <v>0</v>
      </c>
      <c r="L625" s="44">
        <v>512009</v>
      </c>
      <c r="M625" s="44">
        <v>0</v>
      </c>
      <c r="N625" s="44">
        <v>0</v>
      </c>
      <c r="O625" s="4">
        <v>1500</v>
      </c>
      <c r="P625" s="34" t="str">
        <f>_xlfn.IFNA(VLOOKUP(L625,[2]汇总!A:C,3,0),"")</f>
        <v>战斗中，增加1056点速度。</v>
      </c>
      <c r="Q625" s="34"/>
      <c r="R625" s="34" t="str">
        <f t="shared" si="7"/>
        <v>无始神刺-蓝图</v>
      </c>
      <c r="S625" s="44">
        <v>2</v>
      </c>
      <c r="T625" s="44">
        <v>1774</v>
      </c>
      <c r="U625" s="44"/>
      <c r="V625" s="44">
        <v>2</v>
      </c>
      <c r="W625">
        <v>2088</v>
      </c>
    </row>
    <row r="626" spans="1:23" hidden="1">
      <c r="A626" s="34" t="s">
        <v>1708</v>
      </c>
      <c r="B626" s="44">
        <v>65057</v>
      </c>
      <c r="C626" s="44" t="s">
        <v>730</v>
      </c>
      <c r="D626" s="44">
        <v>5</v>
      </c>
      <c r="E626" s="44">
        <v>1</v>
      </c>
      <c r="F626" s="44">
        <v>1</v>
      </c>
      <c r="G626" s="44" t="s">
        <v>715</v>
      </c>
      <c r="H626" s="44" t="s">
        <v>716</v>
      </c>
      <c r="I626" s="44">
        <v>14</v>
      </c>
      <c r="J626" s="44">
        <v>0</v>
      </c>
      <c r="K626" s="44">
        <v>0</v>
      </c>
      <c r="L626" s="44">
        <v>513008</v>
      </c>
      <c r="M626" s="44">
        <v>0</v>
      </c>
      <c r="N626" s="44">
        <v>0</v>
      </c>
      <c r="O626" s="4">
        <v>1500</v>
      </c>
      <c r="P626" s="34" t="str">
        <f>_xlfn.IFNA(VLOOKUP(L626,[2]汇总!A:C,3,0),"")</f>
        <v>战斗中，增加10%效果命中。</v>
      </c>
      <c r="Q626" s="34"/>
      <c r="R626" s="34" t="str">
        <f t="shared" si="7"/>
        <v>离恨神戟-蓝图</v>
      </c>
      <c r="S626" s="44">
        <v>2</v>
      </c>
      <c r="T626" s="44">
        <v>1744</v>
      </c>
      <c r="U626" s="44"/>
      <c r="V626" s="44">
        <v>2</v>
      </c>
      <c r="W626">
        <v>2052</v>
      </c>
    </row>
    <row r="627" spans="1:23" hidden="1">
      <c r="A627" s="34" t="s">
        <v>1708</v>
      </c>
      <c r="B627" s="44">
        <v>65058</v>
      </c>
      <c r="C627" s="44" t="s">
        <v>731</v>
      </c>
      <c r="D627" s="44">
        <v>5</v>
      </c>
      <c r="E627" s="44">
        <v>1</v>
      </c>
      <c r="F627" s="44">
        <v>1</v>
      </c>
      <c r="G627" s="44" t="s">
        <v>718</v>
      </c>
      <c r="H627" s="44" t="s">
        <v>719</v>
      </c>
      <c r="I627" s="44">
        <v>14</v>
      </c>
      <c r="J627" s="44">
        <v>0</v>
      </c>
      <c r="K627" s="44">
        <v>0</v>
      </c>
      <c r="L627" s="44">
        <v>513009</v>
      </c>
      <c r="M627" s="44">
        <v>0</v>
      </c>
      <c r="N627" s="44">
        <v>0</v>
      </c>
      <c r="O627" s="4">
        <v>1500</v>
      </c>
      <c r="P627" s="34" t="str">
        <f>_xlfn.IFNA(VLOOKUP(L627,[2]汇总!A:C,3,0),"")</f>
        <v>战斗中，增加20%受到的治疗效果。</v>
      </c>
      <c r="Q627" s="34"/>
      <c r="R627" s="34" t="str">
        <f t="shared" si="7"/>
        <v>无始神戟-蓝图</v>
      </c>
      <c r="S627" s="44">
        <v>2</v>
      </c>
      <c r="T627" s="44">
        <v>1774</v>
      </c>
      <c r="U627" s="44"/>
      <c r="V627" s="44">
        <v>2</v>
      </c>
      <c r="W627">
        <v>2088</v>
      </c>
    </row>
    <row r="628" spans="1:23" hidden="1">
      <c r="A628" s="34" t="s">
        <v>1708</v>
      </c>
      <c r="B628" s="44">
        <v>65077</v>
      </c>
      <c r="C628" s="44" t="s">
        <v>735</v>
      </c>
      <c r="D628" s="44">
        <v>5</v>
      </c>
      <c r="E628" s="44">
        <v>4</v>
      </c>
      <c r="F628" s="44">
        <v>1</v>
      </c>
      <c r="G628" s="44" t="s">
        <v>715</v>
      </c>
      <c r="H628" s="44" t="s">
        <v>716</v>
      </c>
      <c r="I628" s="44">
        <v>14</v>
      </c>
      <c r="J628" s="44">
        <v>0</v>
      </c>
      <c r="K628" s="44">
        <v>0</v>
      </c>
      <c r="L628" s="44">
        <v>514008</v>
      </c>
      <c r="M628" s="44">
        <v>0</v>
      </c>
      <c r="N628" s="44">
        <v>0</v>
      </c>
      <c r="O628" s="4">
        <v>1500</v>
      </c>
      <c r="P628" s="34" t="str">
        <f>_xlfn.IFNA(VLOOKUP(L628,[2]汇总!A:C,3,0),"")</f>
        <v>战斗中，增加10%效果命中。</v>
      </c>
      <c r="Q628" s="34"/>
      <c r="R628" s="34" t="str">
        <f t="shared" si="7"/>
        <v>离恨古剑-蓝图</v>
      </c>
      <c r="S628" s="44">
        <v>2</v>
      </c>
      <c r="T628" s="44">
        <v>1744</v>
      </c>
      <c r="U628" s="44"/>
      <c r="V628" s="44">
        <v>2</v>
      </c>
      <c r="W628">
        <v>2052</v>
      </c>
    </row>
    <row r="629" spans="1:23" hidden="1">
      <c r="A629" s="34" t="s">
        <v>1708</v>
      </c>
      <c r="B629" s="44">
        <v>65079</v>
      </c>
      <c r="C629" s="44" t="s">
        <v>737</v>
      </c>
      <c r="D629" s="44">
        <v>5</v>
      </c>
      <c r="E629" s="44">
        <v>4</v>
      </c>
      <c r="F629" s="44">
        <v>1</v>
      </c>
      <c r="G629" s="44" t="s">
        <v>721</v>
      </c>
      <c r="H629" s="44" t="s">
        <v>722</v>
      </c>
      <c r="I629" s="44">
        <v>14</v>
      </c>
      <c r="J629" s="44">
        <v>0</v>
      </c>
      <c r="K629" s="44">
        <v>0</v>
      </c>
      <c r="L629" s="44">
        <v>514010</v>
      </c>
      <c r="M629" s="44">
        <v>0</v>
      </c>
      <c r="N629" s="44">
        <v>0</v>
      </c>
      <c r="O629" s="4">
        <v>1500</v>
      </c>
      <c r="P629" s="34" t="str">
        <f>_xlfn.IFNA(VLOOKUP(L629,[2]汇总!A:C,3,0),"")</f>
        <v>战斗中，增加20%伤害。</v>
      </c>
      <c r="Q629" s="34"/>
      <c r="R629" s="34" t="str">
        <f t="shared" si="7"/>
        <v>归凡古剑-蓝图</v>
      </c>
      <c r="S629" s="44">
        <v>2</v>
      </c>
      <c r="T629" s="44">
        <v>1805</v>
      </c>
      <c r="U629" s="44"/>
      <c r="V629" s="44">
        <v>2</v>
      </c>
      <c r="W629">
        <v>2124</v>
      </c>
    </row>
    <row r="630" spans="1:23" hidden="1">
      <c r="A630" s="34" t="s">
        <v>1708</v>
      </c>
      <c r="B630" s="44">
        <v>65097</v>
      </c>
      <c r="C630" s="44" t="s">
        <v>740</v>
      </c>
      <c r="D630" s="44">
        <v>5</v>
      </c>
      <c r="E630" s="44">
        <v>5</v>
      </c>
      <c r="F630" s="44">
        <v>1</v>
      </c>
      <c r="G630" s="44" t="s">
        <v>715</v>
      </c>
      <c r="H630" s="44" t="s">
        <v>716</v>
      </c>
      <c r="I630" s="44">
        <v>14</v>
      </c>
      <c r="J630" s="44">
        <v>0</v>
      </c>
      <c r="K630" s="44">
        <v>0</v>
      </c>
      <c r="L630" s="44">
        <v>515008</v>
      </c>
      <c r="M630" s="44">
        <v>0</v>
      </c>
      <c r="N630" s="44">
        <v>0</v>
      </c>
      <c r="O630" s="4">
        <v>1500</v>
      </c>
      <c r="P630" s="34" t="str">
        <f>_xlfn.IFNA(VLOOKUP(L630,[2]汇总!A:C,3,0),"")</f>
        <v>战斗中，增加20%攻击力。</v>
      </c>
      <c r="Q630" s="34"/>
      <c r="R630" s="34" t="str">
        <f t="shared" si="7"/>
        <v>离恨宝录-蓝图</v>
      </c>
      <c r="S630" s="44">
        <v>2</v>
      </c>
      <c r="T630" s="44">
        <v>1744</v>
      </c>
      <c r="U630" s="44"/>
      <c r="V630" s="44">
        <v>2</v>
      </c>
      <c r="W630">
        <v>2052</v>
      </c>
    </row>
    <row r="631" spans="1:23" hidden="1">
      <c r="A631" s="34" t="s">
        <v>1708</v>
      </c>
      <c r="B631" s="44">
        <v>65100</v>
      </c>
      <c r="C631" s="44" t="s">
        <v>743</v>
      </c>
      <c r="D631" s="44">
        <v>5</v>
      </c>
      <c r="E631" s="44">
        <v>5</v>
      </c>
      <c r="F631" s="44">
        <v>1</v>
      </c>
      <c r="G631" s="44" t="s">
        <v>713</v>
      </c>
      <c r="H631" s="44" t="s">
        <v>724</v>
      </c>
      <c r="I631" s="44">
        <v>14</v>
      </c>
      <c r="J631" s="44">
        <v>0</v>
      </c>
      <c r="K631" s="44">
        <v>0</v>
      </c>
      <c r="L631" s="44">
        <v>515011</v>
      </c>
      <c r="M631" s="44">
        <v>0</v>
      </c>
      <c r="N631" s="44">
        <v>0</v>
      </c>
      <c r="O631" s="4">
        <v>1500</v>
      </c>
      <c r="P631" s="34" t="str">
        <f>_xlfn.IFNA(VLOOKUP(L631,[2]汇总!A:C,3,0),"")</f>
        <v>战斗中，增加1056点速度。</v>
      </c>
      <c r="Q631" s="34"/>
      <c r="R631" s="34" t="str">
        <f t="shared" si="7"/>
        <v>道衍宝录-蓝图</v>
      </c>
      <c r="S631" s="44">
        <v>2</v>
      </c>
      <c r="T631" s="44">
        <v>1836</v>
      </c>
      <c r="U631" s="44"/>
      <c r="V631" s="44">
        <v>2</v>
      </c>
      <c r="W631">
        <v>2160</v>
      </c>
    </row>
    <row r="632" spans="1:23" hidden="1">
      <c r="A632" s="34" t="s">
        <v>1708</v>
      </c>
      <c r="B632" s="44">
        <v>65104</v>
      </c>
      <c r="C632" s="44" t="s">
        <v>1723</v>
      </c>
      <c r="D632" s="44">
        <v>5</v>
      </c>
      <c r="E632" s="44">
        <v>0</v>
      </c>
      <c r="F632" s="44">
        <v>2</v>
      </c>
      <c r="G632" s="44" t="s">
        <v>1724</v>
      </c>
      <c r="H632" s="44" t="s">
        <v>1725</v>
      </c>
      <c r="I632" s="44">
        <v>15</v>
      </c>
      <c r="J632" s="44">
        <v>2</v>
      </c>
      <c r="K632" s="44">
        <v>4</v>
      </c>
      <c r="L632" s="44">
        <v>520006</v>
      </c>
      <c r="M632" s="44">
        <v>0</v>
      </c>
      <c r="N632" s="44">
        <v>0</v>
      </c>
      <c r="O632" s="4">
        <v>1500</v>
      </c>
      <c r="P632" s="34" t="str">
        <f>_xlfn.IFNA(VLOOKUP(L632,[2]汇总!A:C,3,0),"")</f>
        <v>进入战斗后，每1秒回复500生命。</v>
      </c>
      <c r="Q632" s="34"/>
      <c r="R632" s="34" t="str">
        <f t="shared" si="7"/>
        <v>朱雀神甲-蓝图</v>
      </c>
      <c r="S632" s="44">
        <v>3</v>
      </c>
      <c r="T632" s="44">
        <v>1657</v>
      </c>
      <c r="U632" s="44"/>
      <c r="V632" s="44">
        <v>3</v>
      </c>
      <c r="W632">
        <v>1950</v>
      </c>
    </row>
    <row r="633" spans="1:23" hidden="1">
      <c r="A633" s="34" t="s">
        <v>1708</v>
      </c>
      <c r="B633" s="44">
        <v>65128</v>
      </c>
      <c r="C633" s="44" t="s">
        <v>771</v>
      </c>
      <c r="D633" s="44">
        <v>5</v>
      </c>
      <c r="E633" s="44">
        <v>0</v>
      </c>
      <c r="F633" s="44">
        <v>3</v>
      </c>
      <c r="G633" s="44" t="s">
        <v>772</v>
      </c>
      <c r="H633" s="44" t="s">
        <v>773</v>
      </c>
      <c r="I633" s="44">
        <v>17</v>
      </c>
      <c r="J633" s="44">
        <v>0</v>
      </c>
      <c r="K633" s="44">
        <v>0</v>
      </c>
      <c r="L633" s="44">
        <v>530004</v>
      </c>
      <c r="M633" s="44">
        <v>0</v>
      </c>
      <c r="N633" s="44">
        <v>0</v>
      </c>
      <c r="O633" s="4">
        <v>1500</v>
      </c>
      <c r="P633" s="34" t="str">
        <f>_xlfn.IFNA(VLOOKUP(L633,[2]汇总!A:C,3,0),"")</f>
        <v>免疫沉默状态。</v>
      </c>
      <c r="Q633" s="34"/>
      <c r="R633" s="34" t="str">
        <f t="shared" si="7"/>
        <v>麒麟战盔-蓝图</v>
      </c>
      <c r="S633" s="44">
        <v>1</v>
      </c>
      <c r="T633" s="44">
        <v>17482</v>
      </c>
      <c r="U633" s="44"/>
      <c r="V633" s="44">
        <v>1</v>
      </c>
      <c r="W633">
        <v>20568</v>
      </c>
    </row>
    <row r="634" spans="1:23" hidden="1">
      <c r="A634" s="34" t="s">
        <v>1708</v>
      </c>
      <c r="B634" s="44">
        <v>65129</v>
      </c>
      <c r="C634" s="44" t="s">
        <v>774</v>
      </c>
      <c r="D634" s="44">
        <v>5</v>
      </c>
      <c r="E634" s="44">
        <v>0</v>
      </c>
      <c r="F634" s="44">
        <v>3</v>
      </c>
      <c r="G634" s="44" t="s">
        <v>775</v>
      </c>
      <c r="H634" s="44" t="s">
        <v>776</v>
      </c>
      <c r="I634" s="44">
        <v>17</v>
      </c>
      <c r="J634" s="44">
        <v>0</v>
      </c>
      <c r="K634" s="44">
        <v>0</v>
      </c>
      <c r="L634" s="44">
        <v>530005</v>
      </c>
      <c r="M634" s="44">
        <v>0</v>
      </c>
      <c r="N634" s="44">
        <v>0</v>
      </c>
      <c r="O634" s="4">
        <v>1500</v>
      </c>
      <c r="P634" s="34" t="str">
        <f>_xlfn.IFNA(VLOOKUP(L634,[2]汇总!A:C,3,0),"")</f>
        <v>免疫眩晕状态。</v>
      </c>
      <c r="Q634" s="34"/>
      <c r="R634" s="34" t="str">
        <f t="shared" si="7"/>
        <v>应龙战盔-蓝图</v>
      </c>
      <c r="S634" s="44">
        <v>1</v>
      </c>
      <c r="T634" s="44">
        <v>17919</v>
      </c>
      <c r="U634" s="44"/>
      <c r="V634" s="44">
        <v>1</v>
      </c>
      <c r="W634">
        <v>21082</v>
      </c>
    </row>
  </sheetData>
  <autoFilter ref="A1:T634" xr:uid="{00000000-0009-0000-0000-000006000000}">
    <filterColumn colId="3">
      <filters blank="1">
        <filter val="3"/>
        <filter val="int"/>
        <filter val="装备品质_x000a_2绿色_x000a_3蓝色_x000a_4紫色_x000a_5橙色"/>
      </filters>
    </filterColumn>
  </autoFilter>
  <phoneticPr fontId="27" type="noConversion"/>
  <pageMargins left="0.75" right="0.75" top="1" bottom="1" header="0.51180555555555596" footer="0.51180555555555596"/>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S128"/>
  <sheetViews>
    <sheetView topLeftCell="CY8" workbookViewId="0">
      <selection activeCell="DH18" sqref="DH18"/>
    </sheetView>
  </sheetViews>
  <sheetFormatPr defaultColWidth="9" defaultRowHeight="14.25"/>
  <cols>
    <col min="1" max="1" width="12.875" customWidth="1"/>
    <col min="10" max="10" width="13.125" customWidth="1"/>
    <col min="11" max="11" width="15" customWidth="1"/>
    <col min="19" max="19" width="13.125" customWidth="1"/>
    <col min="48" max="49" width="9" style="1"/>
    <col min="59" max="59" width="12.625"/>
    <col min="62" max="63" width="9" style="1"/>
    <col min="75" max="76" width="9" style="1"/>
    <col min="88" max="89" width="9" style="2"/>
    <col min="100" max="101" width="9" style="2"/>
    <col min="113" max="115" width="9" style="2"/>
    <col min="116" max="116" width="12.625"/>
  </cols>
  <sheetData>
    <row r="1" spans="1:123">
      <c r="A1" t="s">
        <v>1726</v>
      </c>
      <c r="D1" t="s">
        <v>1727</v>
      </c>
      <c r="K1" t="s">
        <v>1728</v>
      </c>
      <c r="R1" t="s">
        <v>1729</v>
      </c>
      <c r="Z1" t="s">
        <v>1730</v>
      </c>
      <c r="AC1" t="s">
        <v>1731</v>
      </c>
      <c r="AD1" t="s">
        <v>1732</v>
      </c>
      <c r="AE1" t="s">
        <v>1733</v>
      </c>
      <c r="AF1" t="s">
        <v>1734</v>
      </c>
      <c r="AG1" t="s">
        <v>1735</v>
      </c>
      <c r="CI1">
        <v>5</v>
      </c>
      <c r="CJ1" s="2">
        <v>57</v>
      </c>
      <c r="CK1" s="2">
        <f>VLOOKUP(CI1,$CO$15:$CS$42,5,FALSE)</f>
        <v>66</v>
      </c>
    </row>
    <row r="2" spans="1:123">
      <c r="B2" s="3" t="s">
        <v>638</v>
      </c>
      <c r="C2" s="3" t="s">
        <v>653</v>
      </c>
      <c r="E2" t="str">
        <f t="shared" ref="E2:E9" si="0">B2</f>
        <v>2#780</v>
      </c>
      <c r="F2" t="str">
        <f t="shared" ref="F2:F9" si="1">RIGHT(C2,LEN(C2)-FIND("#",C2,1))</f>
        <v>1275</v>
      </c>
      <c r="G2">
        <f t="shared" ref="G2:G9" si="2">INT(F2*0.85)</f>
        <v>1083</v>
      </c>
      <c r="H2" t="str">
        <f t="shared" ref="H2:H9" si="3">LEFT(C2,2)&amp;G2</f>
        <v>2#1083</v>
      </c>
      <c r="K2" t="s">
        <v>215</v>
      </c>
      <c r="O2" t="s">
        <v>217</v>
      </c>
      <c r="R2">
        <v>4</v>
      </c>
      <c r="S2" t="s">
        <v>1736</v>
      </c>
      <c r="T2" s="6">
        <v>0.25</v>
      </c>
      <c r="U2" s="6">
        <v>0.3</v>
      </c>
      <c r="AB2" t="s">
        <v>250</v>
      </c>
      <c r="AD2">
        <v>20</v>
      </c>
      <c r="AE2">
        <v>30</v>
      </c>
      <c r="AF2">
        <v>50</v>
      </c>
      <c r="AG2">
        <v>100</v>
      </c>
      <c r="CI2">
        <v>53</v>
      </c>
      <c r="CJ2" s="2">
        <v>1800</v>
      </c>
      <c r="CK2" s="2">
        <f t="shared" ref="CK2:CK11" si="4">VLOOKUP(CI2,$CO$15:$CS$42,5,FALSE)</f>
        <v>1800</v>
      </c>
    </row>
    <row r="3" spans="1:123">
      <c r="B3" s="4" t="str">
        <f t="shared" ref="B3:B9" si="5">B2</f>
        <v>2#780</v>
      </c>
      <c r="C3" s="4" t="str">
        <f t="shared" ref="C3:C9" si="6">C2</f>
        <v>2#1275</v>
      </c>
      <c r="E3" t="str">
        <f t="shared" si="0"/>
        <v>2#780</v>
      </c>
      <c r="F3" t="str">
        <f t="shared" si="1"/>
        <v>1275</v>
      </c>
      <c r="G3">
        <f t="shared" si="2"/>
        <v>1083</v>
      </c>
      <c r="H3" t="str">
        <f t="shared" si="3"/>
        <v>2#1083</v>
      </c>
      <c r="K3" s="3" t="s">
        <v>638</v>
      </c>
      <c r="L3" s="3" t="s">
        <v>653</v>
      </c>
      <c r="M3" s="5"/>
      <c r="N3" s="5"/>
      <c r="O3" s="3" t="s">
        <v>712</v>
      </c>
      <c r="P3" s="3" t="s">
        <v>724</v>
      </c>
      <c r="R3">
        <v>1</v>
      </c>
      <c r="S3" t="s">
        <v>1737</v>
      </c>
      <c r="T3" s="6">
        <v>0.35</v>
      </c>
      <c r="U3" s="6">
        <v>0.4</v>
      </c>
      <c r="V3" t="s">
        <v>1738</v>
      </c>
      <c r="W3" s="6">
        <v>0.55000000000000004</v>
      </c>
      <c r="X3" s="6">
        <v>0.65</v>
      </c>
      <c r="AB3" t="s">
        <v>245</v>
      </c>
      <c r="AD3">
        <v>20</v>
      </c>
      <c r="AE3">
        <v>30</v>
      </c>
      <c r="AF3">
        <v>50</v>
      </c>
      <c r="AG3">
        <v>100</v>
      </c>
      <c r="CI3">
        <v>54</v>
      </c>
      <c r="CJ3" s="2">
        <v>900</v>
      </c>
      <c r="CK3" s="2">
        <f t="shared" si="4"/>
        <v>900</v>
      </c>
    </row>
    <row r="4" spans="1:123">
      <c r="B4" s="4" t="str">
        <f t="shared" si="5"/>
        <v>2#780</v>
      </c>
      <c r="C4" s="4" t="str">
        <f t="shared" si="6"/>
        <v>2#1275</v>
      </c>
      <c r="E4" t="str">
        <f t="shared" si="0"/>
        <v>2#780</v>
      </c>
      <c r="F4" t="str">
        <f t="shared" si="1"/>
        <v>1275</v>
      </c>
      <c r="G4">
        <f t="shared" si="2"/>
        <v>1083</v>
      </c>
      <c r="H4" t="str">
        <f t="shared" si="3"/>
        <v>2#1083</v>
      </c>
      <c r="K4" s="3" t="s">
        <v>684</v>
      </c>
      <c r="L4" s="3" t="s">
        <v>1739</v>
      </c>
      <c r="M4" s="5"/>
      <c r="N4" s="5"/>
      <c r="O4" s="3" t="s">
        <v>745</v>
      </c>
      <c r="P4" s="3" t="s">
        <v>752</v>
      </c>
      <c r="R4">
        <v>1</v>
      </c>
      <c r="S4" t="s">
        <v>1740</v>
      </c>
      <c r="T4" s="6">
        <v>0.65</v>
      </c>
      <c r="U4" s="6">
        <v>0.7</v>
      </c>
      <c r="AB4" t="s">
        <v>259</v>
      </c>
      <c r="AE4">
        <v>10</v>
      </c>
      <c r="AF4">
        <v>20</v>
      </c>
      <c r="AG4">
        <v>30</v>
      </c>
      <c r="CI4">
        <v>55</v>
      </c>
      <c r="CJ4" s="2">
        <v>450</v>
      </c>
      <c r="CK4" s="2">
        <f t="shared" si="4"/>
        <v>600</v>
      </c>
    </row>
    <row r="5" spans="1:123">
      <c r="B5" s="4" t="str">
        <f t="shared" si="5"/>
        <v>2#780</v>
      </c>
      <c r="C5" s="4" t="str">
        <f t="shared" si="6"/>
        <v>2#1275</v>
      </c>
      <c r="E5" t="str">
        <f t="shared" si="0"/>
        <v>2#780</v>
      </c>
      <c r="F5" t="str">
        <f t="shared" si="1"/>
        <v>1275</v>
      </c>
      <c r="G5">
        <f t="shared" si="2"/>
        <v>1083</v>
      </c>
      <c r="H5" t="str">
        <f t="shared" si="3"/>
        <v>2#1083</v>
      </c>
      <c r="K5" s="3" t="s">
        <v>678</v>
      </c>
      <c r="L5" s="3" t="s">
        <v>1741</v>
      </c>
      <c r="M5" s="5"/>
      <c r="N5" s="5"/>
      <c r="O5" s="3" t="s">
        <v>755</v>
      </c>
      <c r="P5" s="3" t="s">
        <v>764</v>
      </c>
      <c r="R5">
        <v>3</v>
      </c>
      <c r="S5" t="s">
        <v>474</v>
      </c>
      <c r="T5" s="6">
        <v>0.9</v>
      </c>
      <c r="U5" s="6">
        <v>0.95</v>
      </c>
      <c r="AB5" t="s">
        <v>1742</v>
      </c>
      <c r="AE5">
        <v>30</v>
      </c>
      <c r="AF5">
        <v>60</v>
      </c>
      <c r="AG5">
        <v>90</v>
      </c>
      <c r="CI5">
        <v>56</v>
      </c>
      <c r="CJ5" s="2">
        <v>1200</v>
      </c>
      <c r="CK5" s="2">
        <f t="shared" si="4"/>
        <v>1600</v>
      </c>
    </row>
    <row r="6" spans="1:123">
      <c r="B6" s="4" t="str">
        <f t="shared" si="5"/>
        <v>2#780</v>
      </c>
      <c r="C6" s="4" t="str">
        <f t="shared" si="6"/>
        <v>2#1275</v>
      </c>
      <c r="E6" t="str">
        <f t="shared" si="0"/>
        <v>2#780</v>
      </c>
      <c r="F6" t="str">
        <f t="shared" si="1"/>
        <v>1275</v>
      </c>
      <c r="G6">
        <f t="shared" si="2"/>
        <v>1083</v>
      </c>
      <c r="H6" t="str">
        <f t="shared" si="3"/>
        <v>2#1083</v>
      </c>
      <c r="K6" s="3" t="s">
        <v>692</v>
      </c>
      <c r="L6" s="3" t="s">
        <v>700</v>
      </c>
      <c r="M6" s="5"/>
      <c r="N6" s="5"/>
      <c r="O6" s="3" t="s">
        <v>767</v>
      </c>
      <c r="P6" s="3" t="s">
        <v>779</v>
      </c>
      <c r="AB6" t="s">
        <v>1743</v>
      </c>
      <c r="AF6">
        <v>1600</v>
      </c>
      <c r="AG6">
        <v>1600</v>
      </c>
      <c r="CI6">
        <v>1</v>
      </c>
      <c r="CJ6" s="2">
        <v>765</v>
      </c>
      <c r="CK6" s="2">
        <f t="shared" si="4"/>
        <v>780</v>
      </c>
    </row>
    <row r="7" spans="1:123">
      <c r="B7" s="4" t="str">
        <f t="shared" si="5"/>
        <v>2#780</v>
      </c>
      <c r="C7" s="4" t="str">
        <f t="shared" si="6"/>
        <v>2#1275</v>
      </c>
      <c r="E7" t="str">
        <f t="shared" si="0"/>
        <v>2#780</v>
      </c>
      <c r="F7" t="str">
        <f t="shared" si="1"/>
        <v>1275</v>
      </c>
      <c r="G7">
        <f t="shared" si="2"/>
        <v>1083</v>
      </c>
      <c r="H7" t="str">
        <f t="shared" si="3"/>
        <v>2#1083</v>
      </c>
      <c r="K7" s="3" t="s">
        <v>1744</v>
      </c>
      <c r="L7" s="3" t="s">
        <v>1745</v>
      </c>
      <c r="M7" s="5"/>
      <c r="N7" s="5"/>
      <c r="O7" s="3" t="s">
        <v>1746</v>
      </c>
      <c r="P7" s="3" t="s">
        <v>1747</v>
      </c>
      <c r="AB7" t="s">
        <v>1748</v>
      </c>
      <c r="AF7">
        <v>1600</v>
      </c>
      <c r="AG7">
        <v>1600</v>
      </c>
      <c r="CI7">
        <v>2</v>
      </c>
      <c r="CJ7" s="2">
        <v>95</v>
      </c>
      <c r="CK7" s="2">
        <f t="shared" si="4"/>
        <v>144</v>
      </c>
    </row>
    <row r="8" spans="1:123">
      <c r="B8" s="4" t="str">
        <f t="shared" si="5"/>
        <v>2#780</v>
      </c>
      <c r="C8" s="4" t="str">
        <f t="shared" si="6"/>
        <v>2#1275</v>
      </c>
      <c r="E8" t="str">
        <f t="shared" si="0"/>
        <v>2#780</v>
      </c>
      <c r="F8" t="str">
        <f t="shared" si="1"/>
        <v>1275</v>
      </c>
      <c r="G8">
        <f t="shared" si="2"/>
        <v>1083</v>
      </c>
      <c r="H8" t="str">
        <f t="shared" si="3"/>
        <v>2#1083</v>
      </c>
      <c r="K8" s="3" t="s">
        <v>831</v>
      </c>
      <c r="L8" s="3" t="s">
        <v>1434</v>
      </c>
      <c r="M8" s="5"/>
      <c r="N8" s="5"/>
      <c r="O8" s="3" t="s">
        <v>1116</v>
      </c>
      <c r="P8" s="3" t="s">
        <v>802</v>
      </c>
      <c r="R8">
        <v>4</v>
      </c>
      <c r="S8" t="s">
        <v>1736</v>
      </c>
      <c r="T8" s="6">
        <v>0.1</v>
      </c>
      <c r="U8" s="6">
        <v>0.15</v>
      </c>
      <c r="AB8" t="s">
        <v>1749</v>
      </c>
      <c r="AF8">
        <v>20</v>
      </c>
      <c r="AG8">
        <v>20</v>
      </c>
      <c r="CI8">
        <v>3</v>
      </c>
      <c r="CJ8" s="2">
        <v>166</v>
      </c>
      <c r="CK8" s="2">
        <f t="shared" si="4"/>
        <v>189</v>
      </c>
    </row>
    <row r="9" spans="1:123">
      <c r="B9" s="4" t="str">
        <f t="shared" si="5"/>
        <v>2#780</v>
      </c>
      <c r="C9" s="4" t="str">
        <f t="shared" si="6"/>
        <v>2#1275</v>
      </c>
      <c r="E9" t="str">
        <f t="shared" si="0"/>
        <v>2#780</v>
      </c>
      <c r="F9" t="str">
        <f t="shared" si="1"/>
        <v>1275</v>
      </c>
      <c r="G9">
        <f t="shared" si="2"/>
        <v>1083</v>
      </c>
      <c r="H9" t="str">
        <f t="shared" si="3"/>
        <v>2#1083</v>
      </c>
      <c r="K9" s="3" t="s">
        <v>1437</v>
      </c>
      <c r="L9" s="3" t="s">
        <v>1467</v>
      </c>
      <c r="M9" s="5"/>
      <c r="N9" s="5"/>
      <c r="O9" s="3" t="s">
        <v>1673</v>
      </c>
      <c r="P9" s="3" t="s">
        <v>811</v>
      </c>
      <c r="R9">
        <v>4</v>
      </c>
      <c r="S9" t="s">
        <v>1740</v>
      </c>
      <c r="T9" s="6">
        <v>0.35</v>
      </c>
      <c r="U9" s="6">
        <v>0.4</v>
      </c>
      <c r="V9" t="s">
        <v>1738</v>
      </c>
      <c r="W9" s="6">
        <v>0.6</v>
      </c>
      <c r="X9" s="6">
        <v>0.7</v>
      </c>
      <c r="AI9" s="13"/>
      <c r="AJ9" s="13"/>
      <c r="AK9" s="13"/>
      <c r="AL9" s="13"/>
      <c r="AM9" s="13"/>
      <c r="AN9" s="13"/>
      <c r="AO9" s="13"/>
      <c r="AP9" s="13"/>
      <c r="AQ9" s="13"/>
      <c r="AR9" s="13"/>
      <c r="AU9" t="s">
        <v>1750</v>
      </c>
      <c r="BI9" t="s">
        <v>1751</v>
      </c>
      <c r="BV9" t="s">
        <v>1752</v>
      </c>
      <c r="CI9">
        <v>4</v>
      </c>
      <c r="CJ9" s="2">
        <v>166</v>
      </c>
      <c r="CK9" s="2">
        <f t="shared" si="4"/>
        <v>189</v>
      </c>
    </row>
    <row r="10" spans="1:123">
      <c r="B10" s="4"/>
      <c r="C10" s="4"/>
      <c r="K10" s="3"/>
      <c r="L10" s="3"/>
      <c r="M10" s="5"/>
      <c r="N10" s="5"/>
      <c r="O10" s="3"/>
      <c r="P10" s="3"/>
      <c r="T10" s="6"/>
      <c r="U10" s="6"/>
      <c r="W10" s="6"/>
      <c r="X10" s="6"/>
      <c r="AI10" s="13"/>
      <c r="AJ10" s="13"/>
      <c r="AK10" s="13"/>
      <c r="AL10" s="13"/>
      <c r="AM10" s="13"/>
      <c r="AN10" s="13"/>
      <c r="AO10" s="13"/>
      <c r="AP10" s="13"/>
      <c r="AQ10" s="13"/>
      <c r="AR10" s="13"/>
      <c r="CI10">
        <v>61</v>
      </c>
      <c r="CJ10" s="2">
        <v>150</v>
      </c>
      <c r="CK10" s="2">
        <f t="shared" si="4"/>
        <v>300</v>
      </c>
    </row>
    <row r="11" spans="1:123">
      <c r="B11" s="4"/>
      <c r="C11" s="4"/>
      <c r="K11" s="3"/>
      <c r="L11" s="3"/>
      <c r="M11" s="5"/>
      <c r="N11" s="5"/>
      <c r="O11" s="3"/>
      <c r="P11" s="3"/>
      <c r="T11" s="6"/>
      <c r="U11" s="6"/>
      <c r="W11" s="6"/>
      <c r="X11" s="6"/>
      <c r="AI11" s="13"/>
      <c r="AJ11" s="13"/>
      <c r="AK11" s="13"/>
      <c r="AL11" s="13"/>
      <c r="AM11" s="13"/>
      <c r="AN11" s="13"/>
      <c r="AO11" s="13"/>
      <c r="AP11" s="13"/>
      <c r="AQ11" s="13"/>
      <c r="AR11" s="13"/>
      <c r="CI11">
        <v>60</v>
      </c>
      <c r="CJ11" s="2">
        <v>75</v>
      </c>
      <c r="CK11" s="2">
        <f t="shared" si="4"/>
        <v>600</v>
      </c>
    </row>
    <row r="12" spans="1:123">
      <c r="B12" s="4"/>
      <c r="C12" s="4"/>
      <c r="K12" s="3"/>
      <c r="L12" s="3"/>
      <c r="M12" s="5"/>
      <c r="N12" s="5"/>
      <c r="O12" s="3"/>
      <c r="P12" s="3"/>
      <c r="T12" s="6"/>
      <c r="U12" s="6"/>
      <c r="W12" s="6"/>
      <c r="X12" s="6"/>
      <c r="AI12" s="13"/>
      <c r="AJ12" s="13"/>
      <c r="AK12" s="13"/>
      <c r="AL12" s="13"/>
      <c r="AM12" s="13"/>
      <c r="AN12" s="13"/>
      <c r="AO12" s="13"/>
      <c r="AP12" s="13"/>
      <c r="AQ12" s="13"/>
      <c r="AR12" s="13"/>
    </row>
    <row r="13" spans="1:123">
      <c r="B13" s="4"/>
      <c r="C13" s="4"/>
      <c r="K13" s="3"/>
      <c r="L13" s="3"/>
      <c r="M13" s="5"/>
      <c r="N13" s="5"/>
      <c r="O13" s="3"/>
      <c r="P13" s="3"/>
      <c r="T13" s="6"/>
      <c r="U13" s="6"/>
      <c r="W13" s="6"/>
      <c r="X13" s="6"/>
      <c r="AI13" s="13"/>
      <c r="AJ13" s="13"/>
      <c r="AK13" s="13"/>
      <c r="AL13" s="13"/>
      <c r="AM13" s="13"/>
      <c r="AN13" s="13"/>
      <c r="AO13" s="13"/>
      <c r="AP13" s="13"/>
      <c r="AQ13" s="13"/>
      <c r="AR13" s="13"/>
    </row>
    <row r="14" spans="1:123">
      <c r="B14" s="4" t="str">
        <f>B9</f>
        <v>2#780</v>
      </c>
      <c r="C14" s="4" t="str">
        <f>C9</f>
        <v>2#1275</v>
      </c>
      <c r="E14" t="str">
        <f t="shared" ref="E14:E38" si="7">B14</f>
        <v>2#780</v>
      </c>
      <c r="F14" t="str">
        <f t="shared" ref="F14:F38" si="8">RIGHT(C14,LEN(C14)-FIND("#",C14,1))</f>
        <v>1275</v>
      </c>
      <c r="G14">
        <f t="shared" ref="G14:G38" si="9">INT(F14*0.85)</f>
        <v>1083</v>
      </c>
      <c r="H14" t="str">
        <f t="shared" ref="H14:H38" si="10">LEFT(C14,2)&amp;G14</f>
        <v>2#1083</v>
      </c>
      <c r="R14">
        <v>1</v>
      </c>
      <c r="S14" t="s">
        <v>1737</v>
      </c>
      <c r="T14" s="6">
        <v>0.4</v>
      </c>
      <c r="U14" s="6">
        <v>0.45</v>
      </c>
      <c r="AC14" t="s">
        <v>1731</v>
      </c>
      <c r="AD14" t="s">
        <v>1732</v>
      </c>
      <c r="AE14" t="s">
        <v>1733</v>
      </c>
      <c r="AF14" t="s">
        <v>1734</v>
      </c>
      <c r="AG14" t="s">
        <v>1735</v>
      </c>
      <c r="AU14" t="s">
        <v>466</v>
      </c>
      <c r="BG14" t="s">
        <v>1753</v>
      </c>
      <c r="BI14" t="s">
        <v>466</v>
      </c>
      <c r="BT14" t="s">
        <v>1753</v>
      </c>
      <c r="BV14" t="s">
        <v>466</v>
      </c>
      <c r="CG14" t="s">
        <v>1753</v>
      </c>
      <c r="CI14" t="s">
        <v>1754</v>
      </c>
      <c r="CS14" t="s">
        <v>1753</v>
      </c>
      <c r="CU14" t="s">
        <v>1755</v>
      </c>
      <c r="DE14" t="s">
        <v>1753</v>
      </c>
      <c r="DH14" t="s">
        <v>1756</v>
      </c>
      <c r="DR14" t="s">
        <v>1753</v>
      </c>
    </row>
    <row r="15" spans="1:123">
      <c r="B15" s="4" t="str">
        <f t="shared" ref="B15:B20" si="11">B14</f>
        <v>2#780</v>
      </c>
      <c r="C15" s="4" t="str">
        <f t="shared" ref="C15:C20" si="12">C14</f>
        <v>2#1275</v>
      </c>
      <c r="E15" t="str">
        <f t="shared" si="7"/>
        <v>2#780</v>
      </c>
      <c r="F15" t="str">
        <f t="shared" si="8"/>
        <v>1275</v>
      </c>
      <c r="G15">
        <f t="shared" si="9"/>
        <v>1083</v>
      </c>
      <c r="H15" t="str">
        <f t="shared" si="10"/>
        <v>2#1083</v>
      </c>
      <c r="I15">
        <v>4</v>
      </c>
      <c r="J15" t="s">
        <v>1736</v>
      </c>
      <c r="K15" s="6">
        <v>0.25</v>
      </c>
      <c r="L15" s="6">
        <v>0.3</v>
      </c>
      <c r="M15">
        <v>4</v>
      </c>
      <c r="N15" t="s">
        <v>1736</v>
      </c>
      <c r="O15" s="6">
        <v>0.1</v>
      </c>
      <c r="P15" s="6">
        <v>0.15</v>
      </c>
      <c r="R15">
        <v>1</v>
      </c>
      <c r="S15" t="s">
        <v>1757</v>
      </c>
      <c r="T15" s="6">
        <v>0.75</v>
      </c>
      <c r="U15" s="6">
        <v>0.8</v>
      </c>
      <c r="AB15" t="s">
        <v>250</v>
      </c>
      <c r="AD15">
        <v>5</v>
      </c>
      <c r="AE15">
        <v>10</v>
      </c>
      <c r="AF15">
        <v>10</v>
      </c>
      <c r="AG15">
        <v>25</v>
      </c>
      <c r="AU15">
        <v>5</v>
      </c>
      <c r="AV15" s="1">
        <v>86</v>
      </c>
      <c r="AW15" s="1">
        <f>AM50</f>
        <v>67</v>
      </c>
      <c r="AX15">
        <f>AU15</f>
        <v>5</v>
      </c>
      <c r="AY15">
        <f>AV15+AV26+AV37</f>
        <v>172</v>
      </c>
      <c r="AZ15">
        <f>AW15+AW26+AW37</f>
        <v>133</v>
      </c>
      <c r="BB15" s="14">
        <v>5</v>
      </c>
      <c r="BC15" s="15">
        <f>AY15</f>
        <v>172</v>
      </c>
      <c r="BD15" s="16">
        <v>133</v>
      </c>
      <c r="BE15" t="str">
        <f>VLOOKUP(BB15,$W$24:$X$42,2,FALSE)</f>
        <v>速度</v>
      </c>
      <c r="BF15">
        <v>3</v>
      </c>
      <c r="BG15">
        <f>INT(BC15/$BF15)</f>
        <v>57</v>
      </c>
      <c r="BH15">
        <f t="shared" ref="BH15:BH23" si="13">INT(BD15/$BF15)</f>
        <v>44</v>
      </c>
      <c r="BI15" s="14">
        <v>5</v>
      </c>
      <c r="BJ15" s="17">
        <f>AJ50</f>
        <v>48</v>
      </c>
      <c r="BK15" s="18">
        <f>AI50</f>
        <v>28</v>
      </c>
      <c r="BL15">
        <f t="shared" ref="BL15:BL21" si="14">BI15</f>
        <v>5</v>
      </c>
      <c r="BM15">
        <f>BJ15+BJ26+BJ37</f>
        <v>96</v>
      </c>
      <c r="BN15">
        <f>BK15+BK26+BK37</f>
        <v>56</v>
      </c>
      <c r="BP15">
        <v>5</v>
      </c>
      <c r="BQ15">
        <v>96</v>
      </c>
      <c r="BR15">
        <v>56</v>
      </c>
      <c r="BS15">
        <v>3</v>
      </c>
      <c r="BT15">
        <f>INT(BQ15/$BF15)</f>
        <v>32</v>
      </c>
      <c r="BU15">
        <f>INT(BR15/$BF15)</f>
        <v>18</v>
      </c>
      <c r="BV15">
        <v>5</v>
      </c>
      <c r="BW15" s="1">
        <v>67</v>
      </c>
      <c r="BX15" s="1">
        <v>48</v>
      </c>
      <c r="BY15">
        <f t="shared" ref="BY15:BY21" si="15">BV15</f>
        <v>5</v>
      </c>
      <c r="BZ15">
        <f>BW15+BW26+BW37</f>
        <v>133</v>
      </c>
      <c r="CA15">
        <f>BX15+BX26+BX37</f>
        <v>96</v>
      </c>
      <c r="CC15">
        <v>5</v>
      </c>
      <c r="CD15">
        <v>133</v>
      </c>
      <c r="CE15">
        <v>96</v>
      </c>
      <c r="CF15">
        <v>3</v>
      </c>
      <c r="CG15">
        <f>INT(CD15/$BF15)</f>
        <v>44</v>
      </c>
      <c r="CH15">
        <f t="shared" ref="CH15:CH23" si="16">INT(CE15/$BF15)</f>
        <v>32</v>
      </c>
      <c r="CI15" s="14">
        <v>5</v>
      </c>
      <c r="CJ15" s="15">
        <f>AI82</f>
        <v>100</v>
      </c>
      <c r="CK15" s="15">
        <f>AJ82</f>
        <v>117</v>
      </c>
      <c r="CL15" s="16">
        <f>CI15</f>
        <v>5</v>
      </c>
      <c r="CM15">
        <f>CJ15+CJ39+CJ50</f>
        <v>200</v>
      </c>
      <c r="CN15">
        <f>CK15+CK39+CK50</f>
        <v>233</v>
      </c>
      <c r="CO15" s="16">
        <f>CL15</f>
        <v>5</v>
      </c>
      <c r="CP15" s="16">
        <f>CM15</f>
        <v>200</v>
      </c>
      <c r="CQ15" s="16">
        <f t="shared" ref="CQ15:CQ27" si="17">CN15</f>
        <v>233</v>
      </c>
      <c r="CR15">
        <v>3</v>
      </c>
      <c r="CS15">
        <f>INT(CP15/CR15)</f>
        <v>66</v>
      </c>
      <c r="CT15">
        <f>INT(CQ15/CR15)</f>
        <v>77</v>
      </c>
      <c r="CU15" s="14">
        <v>5</v>
      </c>
      <c r="CV15" s="15">
        <f>AK82</f>
        <v>117</v>
      </c>
      <c r="CW15" s="15">
        <f>AL82</f>
        <v>134</v>
      </c>
      <c r="CX15" s="16">
        <f>CU15</f>
        <v>5</v>
      </c>
      <c r="CY15">
        <f>CV15+CV39+CV50</f>
        <v>233</v>
      </c>
      <c r="CZ15">
        <f>CW15+CW39+CW50</f>
        <v>268</v>
      </c>
      <c r="DA15" s="16">
        <f t="shared" ref="DA15:DC15" si="18">CX15</f>
        <v>5</v>
      </c>
      <c r="DB15" s="16">
        <f t="shared" si="18"/>
        <v>233</v>
      </c>
      <c r="DC15" s="16">
        <f t="shared" si="18"/>
        <v>268</v>
      </c>
      <c r="DD15">
        <v>3</v>
      </c>
      <c r="DE15">
        <f>INT(DB15/$CR15)</f>
        <v>77</v>
      </c>
      <c r="DF15">
        <f t="shared" ref="DF15:DF42" si="19">INT(DC15/$CR15)</f>
        <v>89</v>
      </c>
      <c r="DG15" t="str">
        <f>VLOOKUP(DA15,$W$24:$X$42,2,FALSE)</f>
        <v>速度</v>
      </c>
      <c r="DH15" s="14">
        <v>5</v>
      </c>
      <c r="DI15" s="15">
        <v>134</v>
      </c>
      <c r="DJ15" s="19">
        <v>168</v>
      </c>
      <c r="DK15" s="19">
        <f t="shared" ref="DK15:DP15" si="20">DH15</f>
        <v>5</v>
      </c>
      <c r="DL15">
        <f>DI15+DI39+DI50</f>
        <v>268</v>
      </c>
      <c r="DM15">
        <f>DJ15+DJ39+DJ50</f>
        <v>336</v>
      </c>
      <c r="DN15" s="16">
        <f t="shared" si="20"/>
        <v>5</v>
      </c>
      <c r="DO15" s="16">
        <f t="shared" si="20"/>
        <v>268</v>
      </c>
      <c r="DP15" s="16">
        <f t="shared" si="20"/>
        <v>336</v>
      </c>
      <c r="DQ15">
        <v>3</v>
      </c>
      <c r="DR15">
        <f t="shared" ref="DR15:DR42" si="21">INT(DO15/$CR15)</f>
        <v>89</v>
      </c>
      <c r="DS15">
        <f t="shared" ref="DS15:DS42" si="22">INT(DP15/$CR15)</f>
        <v>112</v>
      </c>
    </row>
    <row r="16" spans="1:123">
      <c r="B16" s="4" t="str">
        <f t="shared" si="11"/>
        <v>2#780</v>
      </c>
      <c r="C16" s="4" t="str">
        <f t="shared" si="12"/>
        <v>2#1275</v>
      </c>
      <c r="E16" t="str">
        <f t="shared" si="7"/>
        <v>2#780</v>
      </c>
      <c r="F16" t="str">
        <f t="shared" si="8"/>
        <v>1275</v>
      </c>
      <c r="G16">
        <f t="shared" si="9"/>
        <v>1083</v>
      </c>
      <c r="H16" t="str">
        <f t="shared" si="10"/>
        <v>2#1083</v>
      </c>
      <c r="J16" t="s">
        <v>466</v>
      </c>
      <c r="K16" t="s">
        <v>1758</v>
      </c>
      <c r="L16" t="s">
        <v>1759</v>
      </c>
      <c r="O16" t="s">
        <v>1754</v>
      </c>
      <c r="P16" t="s">
        <v>1760</v>
      </c>
      <c r="R16">
        <v>3</v>
      </c>
      <c r="S16" t="s">
        <v>474</v>
      </c>
      <c r="T16" s="6">
        <v>0.9</v>
      </c>
      <c r="U16" s="6">
        <v>0.95</v>
      </c>
      <c r="Y16" s="9" t="s">
        <v>1761</v>
      </c>
      <c r="Z16" s="5"/>
      <c r="AB16" t="s">
        <v>245</v>
      </c>
      <c r="AD16">
        <v>5</v>
      </c>
      <c r="AE16">
        <v>10</v>
      </c>
      <c r="AF16">
        <v>10</v>
      </c>
      <c r="AG16">
        <v>25</v>
      </c>
      <c r="AH16" t="s">
        <v>215</v>
      </c>
      <c r="AU16">
        <v>53</v>
      </c>
      <c r="AV16" s="1">
        <v>675</v>
      </c>
      <c r="AW16" s="1">
        <f t="shared" ref="AW16:AW43" si="23">AM51</f>
        <v>525</v>
      </c>
      <c r="AX16">
        <f t="shared" ref="AX16:AX21" si="24">AU16</f>
        <v>53</v>
      </c>
      <c r="AY16">
        <f>AV16+AV22+AV27+AV38</f>
        <v>3600</v>
      </c>
      <c r="AZ16">
        <f>AW16+AW22+AW27+AW38</f>
        <v>2800</v>
      </c>
      <c r="BB16" s="14">
        <v>53</v>
      </c>
      <c r="BC16" s="15">
        <f t="shared" ref="BC16:BC21" si="25">AY16</f>
        <v>3600</v>
      </c>
      <c r="BD16" s="16">
        <v>2800</v>
      </c>
      <c r="BE16" t="str">
        <f t="shared" ref="BE16:BE25" si="26">VLOOKUP(BB16,$W$24:$X$42,2,FALSE)</f>
        <v>效果命中</v>
      </c>
      <c r="BF16">
        <v>2</v>
      </c>
      <c r="BG16">
        <f>INT(BC16/$BF16)</f>
        <v>1800</v>
      </c>
      <c r="BH16">
        <f t="shared" si="13"/>
        <v>1400</v>
      </c>
      <c r="BI16" s="14">
        <v>53</v>
      </c>
      <c r="BJ16" s="17">
        <f t="shared" ref="BJ16:BJ43" si="27">AJ51</f>
        <v>375</v>
      </c>
      <c r="BK16" s="18">
        <f>AI51</f>
        <v>225</v>
      </c>
      <c r="BL16">
        <f t="shared" si="14"/>
        <v>53</v>
      </c>
      <c r="BM16">
        <f>BJ16+BJ22+BJ27+BJ38</f>
        <v>2000</v>
      </c>
      <c r="BN16">
        <f>BK16+BK22+BK27+BK38</f>
        <v>1200</v>
      </c>
      <c r="BP16">
        <v>53</v>
      </c>
      <c r="BQ16">
        <v>2000</v>
      </c>
      <c r="BR16">
        <v>1200</v>
      </c>
      <c r="BS16">
        <v>2</v>
      </c>
      <c r="BT16">
        <f>INT(BQ16/$BF16)</f>
        <v>1000</v>
      </c>
      <c r="BU16">
        <f t="shared" ref="BU16:BU23" si="28">INT(BR16/$BF16)</f>
        <v>600</v>
      </c>
      <c r="BV16">
        <v>53</v>
      </c>
      <c r="BW16" s="1">
        <v>525</v>
      </c>
      <c r="BX16" s="1">
        <v>375</v>
      </c>
      <c r="BY16">
        <f t="shared" si="15"/>
        <v>53</v>
      </c>
      <c r="BZ16">
        <f>BW16+BW22+BW27+BW38</f>
        <v>2800</v>
      </c>
      <c r="CA16">
        <f>BX16+BX22+BX27+BX38</f>
        <v>2000</v>
      </c>
      <c r="CC16">
        <v>53</v>
      </c>
      <c r="CD16">
        <v>2800</v>
      </c>
      <c r="CE16">
        <v>2000</v>
      </c>
      <c r="CF16">
        <v>2</v>
      </c>
      <c r="CG16">
        <f t="shared" ref="CG16:CG23" si="29">INT(CD16/$BF16)</f>
        <v>1400</v>
      </c>
      <c r="CH16">
        <f t="shared" si="16"/>
        <v>1000</v>
      </c>
      <c r="CI16" s="14">
        <v>53</v>
      </c>
      <c r="CJ16" s="15">
        <f t="shared" ref="CJ16:CJ61" si="30">AI83</f>
        <v>750</v>
      </c>
      <c r="CK16" s="15">
        <f t="shared" ref="CK16:CK61" si="31">AJ83</f>
        <v>875</v>
      </c>
      <c r="CL16" s="16">
        <f t="shared" ref="CL16:CL27" si="32">CI16</f>
        <v>53</v>
      </c>
      <c r="CM16">
        <f>CJ16+CJ28+CJ40+CJ51</f>
        <v>3600</v>
      </c>
      <c r="CN16">
        <f>CK16+CK28+CK40+CK51</f>
        <v>4200</v>
      </c>
      <c r="CO16" s="16">
        <f t="shared" ref="CO16:CO27" si="33">CL16</f>
        <v>53</v>
      </c>
      <c r="CP16" s="16">
        <f t="shared" ref="CP16:CP27" si="34">CM16</f>
        <v>3600</v>
      </c>
      <c r="CQ16" s="16">
        <f t="shared" si="17"/>
        <v>4200</v>
      </c>
      <c r="CR16">
        <v>2</v>
      </c>
      <c r="CS16">
        <f t="shared" ref="CS16:CS42" si="35">INT(CP16/CR16)</f>
        <v>1800</v>
      </c>
      <c r="CT16">
        <f t="shared" ref="CT16:CT42" si="36">INT(CQ16/CR16)</f>
        <v>2100</v>
      </c>
      <c r="CU16" s="14">
        <v>53</v>
      </c>
      <c r="CV16" s="15">
        <f t="shared" ref="CV16:CV61" si="37">AK83</f>
        <v>875</v>
      </c>
      <c r="CW16" s="15">
        <f t="shared" ref="CW16:CW61" si="38">AL83</f>
        <v>1000</v>
      </c>
      <c r="CX16" s="16">
        <f t="shared" ref="CX16:DC16" si="39">CU16</f>
        <v>53</v>
      </c>
      <c r="CY16">
        <f>CV16+CV28+CV40+CV51</f>
        <v>4200</v>
      </c>
      <c r="CZ16">
        <f>CW16+CW28+CW40+CW51</f>
        <v>4800</v>
      </c>
      <c r="DA16" s="16">
        <f t="shared" si="39"/>
        <v>53</v>
      </c>
      <c r="DB16" s="16">
        <f t="shared" si="39"/>
        <v>4200</v>
      </c>
      <c r="DC16" s="16">
        <f t="shared" si="39"/>
        <v>4800</v>
      </c>
      <c r="DD16">
        <v>2</v>
      </c>
      <c r="DE16">
        <f t="shared" ref="DE16:DE42" si="40">INT(DB16/$CR16)</f>
        <v>2100</v>
      </c>
      <c r="DF16">
        <f t="shared" si="19"/>
        <v>2400</v>
      </c>
      <c r="DG16" t="str">
        <f t="shared" ref="DG16:DG40" si="41">VLOOKUP(DA16,$W$24:$X$42,2,FALSE)</f>
        <v>效果命中</v>
      </c>
      <c r="DH16" s="14">
        <v>53</v>
      </c>
      <c r="DI16" s="15">
        <v>1000</v>
      </c>
      <c r="DJ16" s="19">
        <v>1250</v>
      </c>
      <c r="DK16" s="19">
        <f t="shared" ref="DK16:DP16" si="42">DH16</f>
        <v>53</v>
      </c>
      <c r="DL16">
        <f>DI16+DI28+DI40+DI51</f>
        <v>4800</v>
      </c>
      <c r="DM16">
        <f>DJ16+DJ28+DJ40+DJ51</f>
        <v>6000</v>
      </c>
      <c r="DN16" s="16">
        <f t="shared" si="42"/>
        <v>53</v>
      </c>
      <c r="DO16" s="16">
        <f t="shared" si="42"/>
        <v>4800</v>
      </c>
      <c r="DP16" s="16">
        <f t="shared" si="42"/>
        <v>6000</v>
      </c>
      <c r="DQ16">
        <v>2</v>
      </c>
      <c r="DR16">
        <f t="shared" si="21"/>
        <v>2400</v>
      </c>
      <c r="DS16">
        <f t="shared" si="22"/>
        <v>3000</v>
      </c>
    </row>
    <row r="17" spans="2:123">
      <c r="B17" s="4" t="str">
        <f t="shared" si="11"/>
        <v>2#780</v>
      </c>
      <c r="C17" s="4" t="str">
        <f t="shared" si="12"/>
        <v>2#1275</v>
      </c>
      <c r="E17" t="str">
        <f t="shared" si="7"/>
        <v>2#780</v>
      </c>
      <c r="F17" t="str">
        <f t="shared" si="8"/>
        <v>1275</v>
      </c>
      <c r="G17">
        <f t="shared" si="9"/>
        <v>1083</v>
      </c>
      <c r="H17" t="str">
        <f t="shared" si="10"/>
        <v>2#1083</v>
      </c>
      <c r="I17" t="s">
        <v>219</v>
      </c>
      <c r="J17">
        <v>2</v>
      </c>
      <c r="K17" s="7" t="str">
        <f>RIGHT(K3,LEN(K3)-FIND("#",K3,1))</f>
        <v>780</v>
      </c>
      <c r="L17" s="7" t="str">
        <f>RIGHT(L3,LEN(L3)-FIND("#",L3,1))</f>
        <v>1275</v>
      </c>
      <c r="M17" s="7"/>
      <c r="N17" s="7"/>
      <c r="O17" s="7" t="str">
        <f>RIGHT(O3,LEN(O3)-FIND("#",O3,1))</f>
        <v>1440</v>
      </c>
      <c r="P17" s="7" t="str">
        <f>RIGHT(P3,LEN(P3)-FIND("#",P3,1))</f>
        <v>2160</v>
      </c>
      <c r="Y17" s="9" t="s">
        <v>233</v>
      </c>
      <c r="Z17" s="5">
        <v>2000</v>
      </c>
      <c r="AB17" t="s">
        <v>229</v>
      </c>
      <c r="AD17">
        <v>211.2</v>
      </c>
      <c r="AE17">
        <v>374.17599999999999</v>
      </c>
      <c r="AF17">
        <v>633.6</v>
      </c>
      <c r="AG17">
        <v>1218.9760000000001</v>
      </c>
      <c r="AU17">
        <v>54</v>
      </c>
      <c r="AV17" s="1">
        <v>675</v>
      </c>
      <c r="AW17" s="1">
        <f t="shared" si="23"/>
        <v>525</v>
      </c>
      <c r="AX17">
        <f t="shared" si="24"/>
        <v>54</v>
      </c>
      <c r="AY17">
        <f>AV17+AV23+AV28+AV42</f>
        <v>3600</v>
      </c>
      <c r="AZ17">
        <f>AW17+AW23+AW28+AW42</f>
        <v>2800</v>
      </c>
      <c r="BB17" s="14">
        <v>54</v>
      </c>
      <c r="BC17" s="15">
        <f t="shared" si="25"/>
        <v>3600</v>
      </c>
      <c r="BD17" s="16">
        <v>2800</v>
      </c>
      <c r="BE17" t="str">
        <f t="shared" si="26"/>
        <v>效果抵抗</v>
      </c>
      <c r="BF17">
        <v>4</v>
      </c>
      <c r="BG17">
        <f t="shared" ref="BG17:BG23" si="43">INT(BC17/$BF17)</f>
        <v>900</v>
      </c>
      <c r="BH17">
        <f t="shared" si="13"/>
        <v>700</v>
      </c>
      <c r="BI17" s="14">
        <v>54</v>
      </c>
      <c r="BJ17" s="17">
        <f t="shared" si="27"/>
        <v>375</v>
      </c>
      <c r="BK17" s="18">
        <f>AI52</f>
        <v>225</v>
      </c>
      <c r="BL17">
        <f t="shared" si="14"/>
        <v>54</v>
      </c>
      <c r="BM17">
        <f>BJ17+BJ23+BJ28+BJ42</f>
        <v>2000</v>
      </c>
      <c r="BN17">
        <f>BK17+BK23+BK28+BK42</f>
        <v>1200</v>
      </c>
      <c r="BP17">
        <v>54</v>
      </c>
      <c r="BQ17">
        <v>2000</v>
      </c>
      <c r="BR17">
        <v>1200</v>
      </c>
      <c r="BS17">
        <v>4</v>
      </c>
      <c r="BT17">
        <f t="shared" ref="BT17:BT23" si="44">INT(BQ17/$BF17)</f>
        <v>500</v>
      </c>
      <c r="BU17">
        <f t="shared" si="28"/>
        <v>300</v>
      </c>
      <c r="BV17">
        <v>54</v>
      </c>
      <c r="BW17" s="1">
        <v>525</v>
      </c>
      <c r="BX17" s="1">
        <v>375</v>
      </c>
      <c r="BY17">
        <f t="shared" si="15"/>
        <v>54</v>
      </c>
      <c r="BZ17">
        <f>BW17+BW23+BW28+BW42</f>
        <v>2800</v>
      </c>
      <c r="CA17">
        <f>BX17+BX23+BX28+BX42</f>
        <v>2000</v>
      </c>
      <c r="CC17">
        <v>54</v>
      </c>
      <c r="CD17">
        <v>2800</v>
      </c>
      <c r="CE17">
        <v>2000</v>
      </c>
      <c r="CF17">
        <v>4</v>
      </c>
      <c r="CG17">
        <f t="shared" si="29"/>
        <v>700</v>
      </c>
      <c r="CH17">
        <f t="shared" si="16"/>
        <v>500</v>
      </c>
      <c r="CI17" s="14">
        <v>54</v>
      </c>
      <c r="CJ17" s="15">
        <f t="shared" si="30"/>
        <v>750</v>
      </c>
      <c r="CK17" s="15">
        <f t="shared" si="31"/>
        <v>875</v>
      </c>
      <c r="CL17" s="16">
        <f t="shared" si="32"/>
        <v>54</v>
      </c>
      <c r="CM17">
        <f>CJ17+CJ29+CJ41+CJ56</f>
        <v>3600</v>
      </c>
      <c r="CN17">
        <f>CK17+CK29+CK41+CK56</f>
        <v>4200</v>
      </c>
      <c r="CO17" s="16">
        <f t="shared" si="33"/>
        <v>54</v>
      </c>
      <c r="CP17" s="16">
        <f t="shared" si="34"/>
        <v>3600</v>
      </c>
      <c r="CQ17" s="16">
        <f t="shared" si="17"/>
        <v>4200</v>
      </c>
      <c r="CR17">
        <v>4</v>
      </c>
      <c r="CS17">
        <f t="shared" si="35"/>
        <v>900</v>
      </c>
      <c r="CT17">
        <f t="shared" si="36"/>
        <v>1050</v>
      </c>
      <c r="CU17" s="14">
        <v>54</v>
      </c>
      <c r="CV17" s="15">
        <f t="shared" si="37"/>
        <v>875</v>
      </c>
      <c r="CW17" s="15">
        <f t="shared" si="38"/>
        <v>1000</v>
      </c>
      <c r="CX17" s="16">
        <f t="shared" ref="CX17:DC17" si="45">CU17</f>
        <v>54</v>
      </c>
      <c r="CY17">
        <f>CV17+CV29+CV41+CV56</f>
        <v>4200</v>
      </c>
      <c r="CZ17">
        <f>CW17+CW29+CW41+CW56</f>
        <v>4800</v>
      </c>
      <c r="DA17" s="16">
        <f t="shared" si="45"/>
        <v>54</v>
      </c>
      <c r="DB17" s="16">
        <f t="shared" si="45"/>
        <v>4200</v>
      </c>
      <c r="DC17" s="16">
        <f t="shared" si="45"/>
        <v>4800</v>
      </c>
      <c r="DD17">
        <v>4</v>
      </c>
      <c r="DE17">
        <f t="shared" si="40"/>
        <v>1050</v>
      </c>
      <c r="DF17">
        <f t="shared" si="19"/>
        <v>1200</v>
      </c>
      <c r="DG17" t="str">
        <f t="shared" si="41"/>
        <v>效果抵抗</v>
      </c>
      <c r="DH17" s="14">
        <v>54</v>
      </c>
      <c r="DI17" s="15">
        <v>1000</v>
      </c>
      <c r="DJ17" s="19">
        <v>1250</v>
      </c>
      <c r="DK17" s="19">
        <f t="shared" ref="DK17:DP17" si="46">DH17</f>
        <v>54</v>
      </c>
      <c r="DL17">
        <f>DI17+DI29+DI41+DI56</f>
        <v>4800</v>
      </c>
      <c r="DM17">
        <f>DJ17+DJ29+DJ41+DJ56</f>
        <v>6000</v>
      </c>
      <c r="DN17" s="16">
        <f t="shared" si="46"/>
        <v>54</v>
      </c>
      <c r="DO17" s="16">
        <f t="shared" si="46"/>
        <v>4800</v>
      </c>
      <c r="DP17" s="16">
        <f t="shared" si="46"/>
        <v>6000</v>
      </c>
      <c r="DQ17">
        <v>4</v>
      </c>
      <c r="DR17">
        <f t="shared" si="21"/>
        <v>1200</v>
      </c>
      <c r="DS17">
        <f t="shared" si="22"/>
        <v>1500</v>
      </c>
    </row>
    <row r="18" spans="2:123">
      <c r="B18" s="4" t="str">
        <f t="shared" si="11"/>
        <v>2#780</v>
      </c>
      <c r="C18" s="4" t="str">
        <f t="shared" si="12"/>
        <v>2#1275</v>
      </c>
      <c r="E18" t="str">
        <f t="shared" si="7"/>
        <v>2#780</v>
      </c>
      <c r="F18" t="str">
        <f t="shared" si="8"/>
        <v>1275</v>
      </c>
      <c r="G18">
        <f t="shared" si="9"/>
        <v>1083</v>
      </c>
      <c r="H18" t="str">
        <f t="shared" si="10"/>
        <v>2#1083</v>
      </c>
      <c r="I18" t="s">
        <v>1762</v>
      </c>
      <c r="J18">
        <v>3</v>
      </c>
      <c r="K18" s="7" t="str">
        <f t="shared" ref="K18:K23" si="47">RIGHT(K4,LEN(K4)-FIND("#",K4,1))</f>
        <v>845</v>
      </c>
      <c r="L18" s="7" t="str">
        <f t="shared" ref="L18:L23" si="48">RIGHT(L4,LEN(L4)-FIND("#",L4,1))</f>
        <v>1382</v>
      </c>
      <c r="M18" s="7"/>
      <c r="N18" s="7"/>
      <c r="O18" s="7" t="str">
        <f t="shared" ref="O18:O23" si="49">RIGHT(O4,LEN(O4)-FIND("#",O4,1))</f>
        <v>1560</v>
      </c>
      <c r="P18" s="7" t="str">
        <f t="shared" ref="P18:P23" si="50">RIGHT(P4,LEN(P4)-FIND("#",P4,1))</f>
        <v>2340</v>
      </c>
      <c r="Y18" s="9" t="s">
        <v>220</v>
      </c>
      <c r="Z18" s="5">
        <v>200</v>
      </c>
      <c r="AB18" t="s">
        <v>1763</v>
      </c>
      <c r="AD18">
        <v>5</v>
      </c>
      <c r="AE18">
        <v>10</v>
      </c>
      <c r="AF18">
        <v>10</v>
      </c>
      <c r="AG18">
        <v>25</v>
      </c>
      <c r="AU18">
        <v>55</v>
      </c>
      <c r="AV18" s="1">
        <v>540</v>
      </c>
      <c r="AW18" s="1">
        <f t="shared" si="23"/>
        <v>420</v>
      </c>
      <c r="AX18">
        <f t="shared" si="24"/>
        <v>55</v>
      </c>
      <c r="AY18">
        <f>AV18+AV29+AV35+AV39</f>
        <v>1350</v>
      </c>
      <c r="AZ18">
        <f>AW18+AW29+AW35+AW39</f>
        <v>1050</v>
      </c>
      <c r="BB18" s="14">
        <v>55</v>
      </c>
      <c r="BC18" s="15">
        <f t="shared" si="25"/>
        <v>1350</v>
      </c>
      <c r="BD18" s="16">
        <v>1050</v>
      </c>
      <c r="BE18" t="str">
        <f t="shared" si="26"/>
        <v>暴击率</v>
      </c>
      <c r="BF18">
        <v>3</v>
      </c>
      <c r="BG18">
        <f t="shared" si="43"/>
        <v>450</v>
      </c>
      <c r="BH18">
        <f t="shared" si="13"/>
        <v>350</v>
      </c>
      <c r="BI18" s="14">
        <v>55</v>
      </c>
      <c r="BJ18" s="17">
        <f t="shared" si="27"/>
        <v>300</v>
      </c>
      <c r="BK18" s="18">
        <f t="shared" ref="BK18:BK43" si="51">AI53</f>
        <v>180</v>
      </c>
      <c r="BL18">
        <f t="shared" si="14"/>
        <v>55</v>
      </c>
      <c r="BM18">
        <f>BJ18+BJ29+BJ35+BJ39</f>
        <v>750</v>
      </c>
      <c r="BN18">
        <f>BK18+BK29+BK35+BK39</f>
        <v>450</v>
      </c>
      <c r="BP18">
        <v>55</v>
      </c>
      <c r="BQ18">
        <v>750</v>
      </c>
      <c r="BR18">
        <v>450</v>
      </c>
      <c r="BS18">
        <v>3</v>
      </c>
      <c r="BT18">
        <f t="shared" si="44"/>
        <v>250</v>
      </c>
      <c r="BU18">
        <f t="shared" si="28"/>
        <v>150</v>
      </c>
      <c r="BV18">
        <v>55</v>
      </c>
      <c r="BW18" s="1">
        <v>420</v>
      </c>
      <c r="BX18" s="1">
        <v>300</v>
      </c>
      <c r="BY18">
        <f t="shared" si="15"/>
        <v>55</v>
      </c>
      <c r="BZ18">
        <f>BW18+BW29+BW35+BW39</f>
        <v>1050</v>
      </c>
      <c r="CA18">
        <f>BX18+BX29+BX35+BX39</f>
        <v>750</v>
      </c>
      <c r="CC18">
        <v>55</v>
      </c>
      <c r="CD18">
        <v>1050</v>
      </c>
      <c r="CE18">
        <v>750</v>
      </c>
      <c r="CF18">
        <v>3</v>
      </c>
      <c r="CG18">
        <f t="shared" si="29"/>
        <v>350</v>
      </c>
      <c r="CH18">
        <f t="shared" si="16"/>
        <v>250</v>
      </c>
      <c r="CI18" s="14">
        <v>55</v>
      </c>
      <c r="CJ18" s="15">
        <f t="shared" si="30"/>
        <v>720</v>
      </c>
      <c r="CK18" s="15">
        <f t="shared" si="31"/>
        <v>840</v>
      </c>
      <c r="CL18" s="16">
        <f t="shared" si="32"/>
        <v>55</v>
      </c>
      <c r="CM18">
        <f>CJ18+CJ42+CJ48+CJ52</f>
        <v>1800</v>
      </c>
      <c r="CN18">
        <f>CK18+CK42+CK48+CK52</f>
        <v>2100</v>
      </c>
      <c r="CO18" s="16">
        <f t="shared" si="33"/>
        <v>55</v>
      </c>
      <c r="CP18" s="16">
        <f t="shared" si="34"/>
        <v>1800</v>
      </c>
      <c r="CQ18" s="16">
        <f t="shared" si="17"/>
        <v>2100</v>
      </c>
      <c r="CR18">
        <v>3</v>
      </c>
      <c r="CS18">
        <f t="shared" si="35"/>
        <v>600</v>
      </c>
      <c r="CT18">
        <f t="shared" si="36"/>
        <v>700</v>
      </c>
      <c r="CU18" s="14">
        <v>55</v>
      </c>
      <c r="CV18" s="15">
        <f t="shared" si="37"/>
        <v>840</v>
      </c>
      <c r="CW18" s="15">
        <f t="shared" si="38"/>
        <v>960</v>
      </c>
      <c r="CX18" s="16">
        <f t="shared" ref="CX18:DC18" si="52">CU18</f>
        <v>55</v>
      </c>
      <c r="CY18">
        <f>CV18+CV42+CV48+CV52</f>
        <v>2100</v>
      </c>
      <c r="CZ18">
        <f>CW18+CW42+CW48+CW52</f>
        <v>2400</v>
      </c>
      <c r="DA18" s="16">
        <f t="shared" si="52"/>
        <v>55</v>
      </c>
      <c r="DB18" s="16">
        <f t="shared" si="52"/>
        <v>2100</v>
      </c>
      <c r="DC18" s="16">
        <f t="shared" si="52"/>
        <v>2400</v>
      </c>
      <c r="DD18">
        <v>3</v>
      </c>
      <c r="DE18">
        <f t="shared" si="40"/>
        <v>700</v>
      </c>
      <c r="DF18">
        <f t="shared" si="19"/>
        <v>800</v>
      </c>
      <c r="DG18" t="str">
        <f t="shared" si="41"/>
        <v>暴击率</v>
      </c>
      <c r="DH18" s="14">
        <v>55</v>
      </c>
      <c r="DI18" s="15">
        <v>960</v>
      </c>
      <c r="DJ18" s="19">
        <v>1200</v>
      </c>
      <c r="DK18" s="19">
        <f t="shared" ref="DK18:DP18" si="53">DH18</f>
        <v>55</v>
      </c>
      <c r="DL18">
        <f>DI18+DI42+DI48+DI52</f>
        <v>2400</v>
      </c>
      <c r="DM18">
        <f>DJ18+DJ42+DJ48+DJ52</f>
        <v>3000</v>
      </c>
      <c r="DN18" s="16">
        <f t="shared" si="53"/>
        <v>55</v>
      </c>
      <c r="DO18" s="16">
        <f t="shared" si="53"/>
        <v>2400</v>
      </c>
      <c r="DP18" s="16">
        <f t="shared" si="53"/>
        <v>3000</v>
      </c>
      <c r="DQ18">
        <v>3</v>
      </c>
      <c r="DR18">
        <f t="shared" si="21"/>
        <v>800</v>
      </c>
      <c r="DS18">
        <f t="shared" si="22"/>
        <v>1000</v>
      </c>
    </row>
    <row r="19" spans="2:123">
      <c r="B19" s="4" t="str">
        <f t="shared" si="11"/>
        <v>2#780</v>
      </c>
      <c r="C19" s="4" t="str">
        <f t="shared" si="12"/>
        <v>2#1275</v>
      </c>
      <c r="E19" t="str">
        <f t="shared" si="7"/>
        <v>2#780</v>
      </c>
      <c r="F19" t="str">
        <f t="shared" si="8"/>
        <v>1275</v>
      </c>
      <c r="G19">
        <f t="shared" si="9"/>
        <v>1083</v>
      </c>
      <c r="H19" t="str">
        <f t="shared" si="10"/>
        <v>2#1083</v>
      </c>
      <c r="I19" t="s">
        <v>1762</v>
      </c>
      <c r="J19">
        <v>4</v>
      </c>
      <c r="K19" s="7" t="str">
        <f t="shared" si="47"/>
        <v>845</v>
      </c>
      <c r="L19" s="7" t="str">
        <f t="shared" si="48"/>
        <v>1382</v>
      </c>
      <c r="M19" s="7"/>
      <c r="N19" s="7"/>
      <c r="O19" s="7" t="str">
        <f t="shared" si="49"/>
        <v>1560</v>
      </c>
      <c r="P19" s="7" t="str">
        <f t="shared" si="50"/>
        <v>2340</v>
      </c>
      <c r="Y19" s="9" t="s">
        <v>226</v>
      </c>
      <c r="Z19" s="5">
        <v>200</v>
      </c>
      <c r="AB19" t="s">
        <v>259</v>
      </c>
      <c r="AE19">
        <v>5</v>
      </c>
      <c r="AF19">
        <v>10</v>
      </c>
      <c r="AG19">
        <v>15</v>
      </c>
      <c r="AU19">
        <v>56</v>
      </c>
      <c r="AV19" s="1">
        <v>1890</v>
      </c>
      <c r="AW19" s="1">
        <f t="shared" si="23"/>
        <v>1470</v>
      </c>
      <c r="AX19">
        <f t="shared" si="24"/>
        <v>56</v>
      </c>
      <c r="AY19">
        <f>AV19+AV30+AV36+AV40</f>
        <v>3600</v>
      </c>
      <c r="AZ19">
        <f>AW19+AW30+AW36+AW40</f>
        <v>2800</v>
      </c>
      <c r="BB19" s="14">
        <v>56</v>
      </c>
      <c r="BC19" s="15">
        <f t="shared" si="25"/>
        <v>3600</v>
      </c>
      <c r="BD19" s="16">
        <v>2800</v>
      </c>
      <c r="BE19" t="str">
        <f t="shared" si="26"/>
        <v>暴伤</v>
      </c>
      <c r="BF19">
        <v>3</v>
      </c>
      <c r="BG19">
        <f t="shared" si="43"/>
        <v>1200</v>
      </c>
      <c r="BH19">
        <f t="shared" si="13"/>
        <v>933</v>
      </c>
      <c r="BI19" s="14">
        <v>56</v>
      </c>
      <c r="BJ19" s="17">
        <f t="shared" si="27"/>
        <v>1050</v>
      </c>
      <c r="BK19" s="18">
        <f t="shared" si="51"/>
        <v>630</v>
      </c>
      <c r="BL19">
        <f t="shared" si="14"/>
        <v>56</v>
      </c>
      <c r="BM19">
        <f>BJ19+BJ30+BJ36+BJ40</f>
        <v>2000</v>
      </c>
      <c r="BN19">
        <f>BK19+BK30+BK36+BK40</f>
        <v>1200</v>
      </c>
      <c r="BP19">
        <v>56</v>
      </c>
      <c r="BQ19">
        <v>2000</v>
      </c>
      <c r="BR19">
        <v>1200</v>
      </c>
      <c r="BS19">
        <v>3</v>
      </c>
      <c r="BT19">
        <f t="shared" si="44"/>
        <v>666</v>
      </c>
      <c r="BU19">
        <f t="shared" si="28"/>
        <v>400</v>
      </c>
      <c r="BV19">
        <v>56</v>
      </c>
      <c r="BW19" s="1">
        <v>1470</v>
      </c>
      <c r="BX19" s="1">
        <v>1050</v>
      </c>
      <c r="BY19">
        <f t="shared" si="15"/>
        <v>56</v>
      </c>
      <c r="BZ19">
        <f>BW19+BW30+BW36+BW40</f>
        <v>2800</v>
      </c>
      <c r="CA19">
        <f>BX19+BX30+BX36+BX40</f>
        <v>2000</v>
      </c>
      <c r="CC19">
        <v>56</v>
      </c>
      <c r="CD19">
        <v>2800</v>
      </c>
      <c r="CE19">
        <v>2000</v>
      </c>
      <c r="CF19">
        <v>3</v>
      </c>
      <c r="CG19">
        <f t="shared" si="29"/>
        <v>933</v>
      </c>
      <c r="CH19">
        <f t="shared" si="16"/>
        <v>666</v>
      </c>
      <c r="CI19" s="14">
        <v>56</v>
      </c>
      <c r="CJ19" s="15">
        <f t="shared" si="30"/>
        <v>2520</v>
      </c>
      <c r="CK19" s="15">
        <f t="shared" si="31"/>
        <v>2940</v>
      </c>
      <c r="CL19" s="16">
        <f t="shared" si="32"/>
        <v>56</v>
      </c>
      <c r="CM19">
        <f>CJ19+CJ43+CJ49+CJ53</f>
        <v>4800</v>
      </c>
      <c r="CN19">
        <f>CK19+CK43+CK49+CK53</f>
        <v>5600</v>
      </c>
      <c r="CO19" s="16">
        <f t="shared" si="33"/>
        <v>56</v>
      </c>
      <c r="CP19" s="16">
        <f t="shared" si="34"/>
        <v>4800</v>
      </c>
      <c r="CQ19" s="16">
        <f t="shared" si="17"/>
        <v>5600</v>
      </c>
      <c r="CR19">
        <v>3</v>
      </c>
      <c r="CS19">
        <f t="shared" si="35"/>
        <v>1600</v>
      </c>
      <c r="CT19">
        <f t="shared" si="36"/>
        <v>1866</v>
      </c>
      <c r="CU19" s="14">
        <v>56</v>
      </c>
      <c r="CV19" s="15">
        <f t="shared" si="37"/>
        <v>2940</v>
      </c>
      <c r="CW19" s="15">
        <f t="shared" si="38"/>
        <v>3360</v>
      </c>
      <c r="CX19" s="16">
        <f t="shared" ref="CX19:DC19" si="54">CU19</f>
        <v>56</v>
      </c>
      <c r="CY19">
        <f>CV19+CV43+CV49+CV53</f>
        <v>5600</v>
      </c>
      <c r="CZ19">
        <f>CW19+CW43+CW49+CW53</f>
        <v>6400</v>
      </c>
      <c r="DA19" s="16">
        <f t="shared" si="54"/>
        <v>56</v>
      </c>
      <c r="DB19" s="16">
        <f t="shared" si="54"/>
        <v>5600</v>
      </c>
      <c r="DC19" s="16">
        <f t="shared" si="54"/>
        <v>6400</v>
      </c>
      <c r="DD19">
        <v>3</v>
      </c>
      <c r="DE19">
        <f t="shared" si="40"/>
        <v>1866</v>
      </c>
      <c r="DF19">
        <f t="shared" si="19"/>
        <v>2133</v>
      </c>
      <c r="DG19" t="str">
        <f t="shared" si="41"/>
        <v>暴伤</v>
      </c>
      <c r="DH19" s="14">
        <v>56</v>
      </c>
      <c r="DI19" s="15">
        <v>3360</v>
      </c>
      <c r="DJ19" s="19">
        <v>4200</v>
      </c>
      <c r="DK19" s="19">
        <f t="shared" ref="DK19:DP19" si="55">DH19</f>
        <v>56</v>
      </c>
      <c r="DL19">
        <f>DI19+DI43+DI49+DI53</f>
        <v>6400</v>
      </c>
      <c r="DM19">
        <f>DJ19+DJ43+DJ49+DJ53</f>
        <v>8000</v>
      </c>
      <c r="DN19" s="16">
        <f t="shared" si="55"/>
        <v>56</v>
      </c>
      <c r="DO19" s="16">
        <f t="shared" si="55"/>
        <v>6400</v>
      </c>
      <c r="DP19" s="16">
        <f t="shared" si="55"/>
        <v>8000</v>
      </c>
      <c r="DQ19">
        <v>3</v>
      </c>
      <c r="DR19">
        <f t="shared" si="21"/>
        <v>2133</v>
      </c>
      <c r="DS19">
        <f t="shared" si="22"/>
        <v>2666</v>
      </c>
    </row>
    <row r="20" spans="2:123">
      <c r="B20" s="4" t="str">
        <f t="shared" si="11"/>
        <v>2#780</v>
      </c>
      <c r="C20" s="4" t="str">
        <f t="shared" si="12"/>
        <v>2#1275</v>
      </c>
      <c r="E20" t="str">
        <f t="shared" si="7"/>
        <v>2#780</v>
      </c>
      <c r="F20" t="str">
        <f t="shared" si="8"/>
        <v>1275</v>
      </c>
      <c r="G20">
        <f t="shared" si="9"/>
        <v>1083</v>
      </c>
      <c r="H20" t="str">
        <f t="shared" si="10"/>
        <v>2#1083</v>
      </c>
      <c r="I20" t="s">
        <v>1764</v>
      </c>
      <c r="J20">
        <v>1</v>
      </c>
      <c r="K20" s="7" t="str">
        <f t="shared" si="47"/>
        <v>7800</v>
      </c>
      <c r="L20" s="7" t="str">
        <f t="shared" si="48"/>
        <v>12756</v>
      </c>
      <c r="M20" s="7"/>
      <c r="N20" s="7"/>
      <c r="O20" s="7" t="str">
        <f t="shared" si="49"/>
        <v>14400</v>
      </c>
      <c r="P20" s="7" t="str">
        <f t="shared" si="50"/>
        <v>21600</v>
      </c>
      <c r="Y20" s="9" t="s">
        <v>223</v>
      </c>
      <c r="Z20" s="5">
        <v>200</v>
      </c>
      <c r="AB20" t="s">
        <v>1742</v>
      </c>
      <c r="AE20">
        <v>10</v>
      </c>
      <c r="AF20">
        <v>20</v>
      </c>
      <c r="AG20">
        <v>30</v>
      </c>
      <c r="AU20">
        <v>1</v>
      </c>
      <c r="AV20" s="1">
        <v>2870</v>
      </c>
      <c r="AW20" s="1">
        <f t="shared" si="23"/>
        <v>2232</v>
      </c>
      <c r="AX20">
        <f t="shared" si="24"/>
        <v>1</v>
      </c>
      <c r="AY20">
        <f>AV20+AV31</f>
        <v>3826</v>
      </c>
      <c r="AZ20">
        <f>AW20+AW31</f>
        <v>2976</v>
      </c>
      <c r="BB20" s="14">
        <v>1</v>
      </c>
      <c r="BC20" s="15">
        <f t="shared" si="25"/>
        <v>3826</v>
      </c>
      <c r="BD20" s="16">
        <v>2976</v>
      </c>
      <c r="BE20" t="str">
        <f t="shared" si="26"/>
        <v>生命</v>
      </c>
      <c r="BF20">
        <v>5</v>
      </c>
      <c r="BG20">
        <f t="shared" si="43"/>
        <v>765</v>
      </c>
      <c r="BH20">
        <f t="shared" si="13"/>
        <v>595</v>
      </c>
      <c r="BI20" s="14">
        <v>1</v>
      </c>
      <c r="BJ20" s="17">
        <f t="shared" si="27"/>
        <v>1594</v>
      </c>
      <c r="BK20" s="18">
        <f t="shared" si="51"/>
        <v>956</v>
      </c>
      <c r="BL20">
        <f t="shared" si="14"/>
        <v>1</v>
      </c>
      <c r="BM20">
        <f>BJ20+BJ31</f>
        <v>2125</v>
      </c>
      <c r="BN20">
        <f>BK20+BK31</f>
        <v>1274</v>
      </c>
      <c r="BP20">
        <v>1</v>
      </c>
      <c r="BQ20">
        <v>2125</v>
      </c>
      <c r="BR20">
        <v>1274</v>
      </c>
      <c r="BS20">
        <v>5</v>
      </c>
      <c r="BT20">
        <f t="shared" si="44"/>
        <v>425</v>
      </c>
      <c r="BU20">
        <f t="shared" si="28"/>
        <v>254</v>
      </c>
      <c r="BV20">
        <v>1</v>
      </c>
      <c r="BW20" s="1">
        <v>2232</v>
      </c>
      <c r="BX20" s="1">
        <v>1594</v>
      </c>
      <c r="BY20">
        <f t="shared" si="15"/>
        <v>1</v>
      </c>
      <c r="BZ20">
        <f>BW20+BW31</f>
        <v>2976</v>
      </c>
      <c r="CA20">
        <f>BX20+BX31</f>
        <v>2125</v>
      </c>
      <c r="CC20">
        <v>1</v>
      </c>
      <c r="CD20">
        <v>2976</v>
      </c>
      <c r="CE20">
        <v>2125</v>
      </c>
      <c r="CF20">
        <v>5</v>
      </c>
      <c r="CG20">
        <f t="shared" si="29"/>
        <v>595</v>
      </c>
      <c r="CH20">
        <f t="shared" si="16"/>
        <v>425</v>
      </c>
      <c r="CI20" s="14">
        <v>101</v>
      </c>
      <c r="CJ20" s="15">
        <f t="shared" si="30"/>
        <v>960</v>
      </c>
      <c r="CK20" s="15">
        <f t="shared" si="31"/>
        <v>1120</v>
      </c>
      <c r="CL20" s="16">
        <f t="shared" si="32"/>
        <v>101</v>
      </c>
      <c r="CM20">
        <f t="shared" ref="CM20:CM25" si="56">CJ20</f>
        <v>960</v>
      </c>
      <c r="CN20">
        <f t="shared" ref="CN20:CN25" si="57">CK20</f>
        <v>1120</v>
      </c>
      <c r="CO20" s="16">
        <f t="shared" si="33"/>
        <v>101</v>
      </c>
      <c r="CP20" s="16">
        <f t="shared" si="34"/>
        <v>960</v>
      </c>
      <c r="CQ20" s="16">
        <f t="shared" si="17"/>
        <v>1120</v>
      </c>
      <c r="CR20">
        <v>2</v>
      </c>
      <c r="CS20">
        <f t="shared" si="35"/>
        <v>480</v>
      </c>
      <c r="CT20">
        <f t="shared" si="36"/>
        <v>560</v>
      </c>
      <c r="CU20" s="14">
        <v>101</v>
      </c>
      <c r="CV20" s="15">
        <f t="shared" si="37"/>
        <v>1120</v>
      </c>
      <c r="CW20" s="15">
        <f t="shared" si="38"/>
        <v>1280</v>
      </c>
      <c r="CX20" s="16">
        <f t="shared" ref="CX20:DC20" si="58">CU20</f>
        <v>101</v>
      </c>
      <c r="CY20">
        <f t="shared" si="58"/>
        <v>1120</v>
      </c>
      <c r="CZ20">
        <f t="shared" si="58"/>
        <v>1280</v>
      </c>
      <c r="DA20" s="16">
        <f t="shared" si="58"/>
        <v>101</v>
      </c>
      <c r="DB20" s="16">
        <f t="shared" si="58"/>
        <v>1120</v>
      </c>
      <c r="DC20" s="16">
        <f t="shared" si="58"/>
        <v>1280</v>
      </c>
      <c r="DD20">
        <v>2</v>
      </c>
      <c r="DE20">
        <f t="shared" si="40"/>
        <v>560</v>
      </c>
      <c r="DF20">
        <f t="shared" si="19"/>
        <v>640</v>
      </c>
      <c r="DG20" t="s">
        <v>1765</v>
      </c>
      <c r="DH20" s="14">
        <v>101</v>
      </c>
      <c r="DI20" s="15">
        <v>1280</v>
      </c>
      <c r="DJ20" s="19">
        <v>1600</v>
      </c>
      <c r="DK20" s="19">
        <f t="shared" ref="DK20:DP20" si="59">DH20</f>
        <v>101</v>
      </c>
      <c r="DL20">
        <f t="shared" si="59"/>
        <v>1280</v>
      </c>
      <c r="DM20">
        <f t="shared" si="59"/>
        <v>1600</v>
      </c>
      <c r="DN20" s="16">
        <f t="shared" si="59"/>
        <v>101</v>
      </c>
      <c r="DO20" s="16">
        <f t="shared" si="59"/>
        <v>1280</v>
      </c>
      <c r="DP20" s="16">
        <f t="shared" si="59"/>
        <v>1600</v>
      </c>
      <c r="DQ20">
        <v>2</v>
      </c>
      <c r="DR20">
        <f t="shared" si="21"/>
        <v>640</v>
      </c>
      <c r="DS20">
        <f t="shared" si="22"/>
        <v>800</v>
      </c>
    </row>
    <row r="21" spans="2:123">
      <c r="B21" s="3" t="s">
        <v>684</v>
      </c>
      <c r="C21" s="3" t="s">
        <v>1739</v>
      </c>
      <c r="E21" t="str">
        <f t="shared" si="7"/>
        <v>3#845</v>
      </c>
      <c r="F21" t="str">
        <f t="shared" si="8"/>
        <v>1382</v>
      </c>
      <c r="G21">
        <f t="shared" si="9"/>
        <v>1174</v>
      </c>
      <c r="H21" t="str">
        <f t="shared" si="10"/>
        <v>3#1174</v>
      </c>
      <c r="I21" t="s">
        <v>391</v>
      </c>
      <c r="J21">
        <v>5</v>
      </c>
      <c r="K21" s="7" t="str">
        <f t="shared" si="47"/>
        <v>293</v>
      </c>
      <c r="L21" s="7" t="str">
        <f t="shared" si="48"/>
        <v>480</v>
      </c>
      <c r="M21" s="7"/>
      <c r="N21" s="7"/>
      <c r="O21" s="7" t="str">
        <f t="shared" si="49"/>
        <v>560</v>
      </c>
      <c r="P21" s="7" t="str">
        <f t="shared" si="50"/>
        <v>840</v>
      </c>
      <c r="Y21" s="9" t="s">
        <v>229</v>
      </c>
      <c r="Z21" s="5">
        <v>352</v>
      </c>
      <c r="AB21" t="s">
        <v>1749</v>
      </c>
      <c r="AE21">
        <v>5</v>
      </c>
      <c r="AF21">
        <v>10</v>
      </c>
      <c r="AG21">
        <v>15</v>
      </c>
      <c r="AU21">
        <v>2</v>
      </c>
      <c r="AV21" s="1">
        <v>190</v>
      </c>
      <c r="AW21" s="1">
        <f t="shared" si="23"/>
        <v>148</v>
      </c>
      <c r="AX21">
        <f t="shared" si="24"/>
        <v>2</v>
      </c>
      <c r="AY21">
        <f>AV21+AV32</f>
        <v>380</v>
      </c>
      <c r="AZ21">
        <f>AW21+AW32</f>
        <v>296</v>
      </c>
      <c r="BB21" s="14">
        <v>2</v>
      </c>
      <c r="BC21" s="15">
        <f t="shared" si="25"/>
        <v>380</v>
      </c>
      <c r="BD21" s="16">
        <v>296</v>
      </c>
      <c r="BE21" t="str">
        <f t="shared" si="26"/>
        <v>攻击</v>
      </c>
      <c r="BF21">
        <v>4</v>
      </c>
      <c r="BG21">
        <f t="shared" si="43"/>
        <v>95</v>
      </c>
      <c r="BH21">
        <f t="shared" si="13"/>
        <v>74</v>
      </c>
      <c r="BI21" s="14">
        <v>2</v>
      </c>
      <c r="BJ21" s="17">
        <f t="shared" si="27"/>
        <v>106</v>
      </c>
      <c r="BK21" s="18">
        <f t="shared" si="51"/>
        <v>63</v>
      </c>
      <c r="BL21">
        <f t="shared" si="14"/>
        <v>2</v>
      </c>
      <c r="BM21">
        <f>BJ21+BJ32</f>
        <v>212</v>
      </c>
      <c r="BN21">
        <f>BK21+BK32</f>
        <v>126</v>
      </c>
      <c r="BP21">
        <v>2</v>
      </c>
      <c r="BQ21">
        <v>212</v>
      </c>
      <c r="BR21">
        <v>126</v>
      </c>
      <c r="BS21">
        <v>4</v>
      </c>
      <c r="BT21">
        <f t="shared" si="44"/>
        <v>53</v>
      </c>
      <c r="BU21">
        <f t="shared" si="28"/>
        <v>31</v>
      </c>
      <c r="BV21">
        <v>2</v>
      </c>
      <c r="BW21" s="1">
        <v>148</v>
      </c>
      <c r="BX21" s="1">
        <v>106</v>
      </c>
      <c r="BY21">
        <f t="shared" si="15"/>
        <v>2</v>
      </c>
      <c r="BZ21">
        <f>BW21+BW32</f>
        <v>296</v>
      </c>
      <c r="CA21">
        <f>BX21+BX32</f>
        <v>212</v>
      </c>
      <c r="CC21">
        <v>2</v>
      </c>
      <c r="CD21">
        <v>296</v>
      </c>
      <c r="CE21">
        <v>212</v>
      </c>
      <c r="CF21">
        <v>4</v>
      </c>
      <c r="CG21">
        <f t="shared" si="29"/>
        <v>74</v>
      </c>
      <c r="CH21">
        <f t="shared" si="16"/>
        <v>53</v>
      </c>
      <c r="CI21" s="14">
        <v>102</v>
      </c>
      <c r="CJ21" s="15">
        <f t="shared" si="30"/>
        <v>960</v>
      </c>
      <c r="CK21" s="15">
        <f t="shared" si="31"/>
        <v>1120</v>
      </c>
      <c r="CL21" s="16">
        <f t="shared" si="32"/>
        <v>102</v>
      </c>
      <c r="CM21">
        <f t="shared" si="56"/>
        <v>960</v>
      </c>
      <c r="CN21">
        <f t="shared" si="57"/>
        <v>1120</v>
      </c>
      <c r="CO21" s="16">
        <f t="shared" si="33"/>
        <v>102</v>
      </c>
      <c r="CP21" s="16">
        <f t="shared" si="34"/>
        <v>960</v>
      </c>
      <c r="CQ21" s="16">
        <f t="shared" si="17"/>
        <v>1120</v>
      </c>
      <c r="CR21">
        <v>2</v>
      </c>
      <c r="CS21">
        <f t="shared" si="35"/>
        <v>480</v>
      </c>
      <c r="CT21">
        <f t="shared" si="36"/>
        <v>560</v>
      </c>
      <c r="CU21" s="14">
        <v>102</v>
      </c>
      <c r="CV21" s="15">
        <f t="shared" si="37"/>
        <v>1120</v>
      </c>
      <c r="CW21" s="15">
        <f t="shared" si="38"/>
        <v>1280</v>
      </c>
      <c r="CX21" s="16">
        <f t="shared" ref="CX21:DC21" si="60">CU21</f>
        <v>102</v>
      </c>
      <c r="CY21">
        <f t="shared" si="60"/>
        <v>1120</v>
      </c>
      <c r="CZ21">
        <f t="shared" si="60"/>
        <v>1280</v>
      </c>
      <c r="DA21" s="16">
        <f t="shared" si="60"/>
        <v>102</v>
      </c>
      <c r="DB21" s="16">
        <f t="shared" si="60"/>
        <v>1120</v>
      </c>
      <c r="DC21" s="16">
        <f t="shared" si="60"/>
        <v>1280</v>
      </c>
      <c r="DD21">
        <v>2</v>
      </c>
      <c r="DE21">
        <f t="shared" si="40"/>
        <v>560</v>
      </c>
      <c r="DF21">
        <f t="shared" si="19"/>
        <v>640</v>
      </c>
      <c r="DG21" t="s">
        <v>1766</v>
      </c>
      <c r="DH21" s="14">
        <v>102</v>
      </c>
      <c r="DI21" s="15">
        <v>1280</v>
      </c>
      <c r="DJ21" s="19">
        <v>1600</v>
      </c>
      <c r="DK21" s="19">
        <f t="shared" ref="DK21:DP21" si="61">DH21</f>
        <v>102</v>
      </c>
      <c r="DL21">
        <f t="shared" si="61"/>
        <v>1280</v>
      </c>
      <c r="DM21">
        <f t="shared" si="61"/>
        <v>1600</v>
      </c>
      <c r="DN21" s="16">
        <f t="shared" si="61"/>
        <v>102</v>
      </c>
      <c r="DO21" s="16">
        <f t="shared" si="61"/>
        <v>1280</v>
      </c>
      <c r="DP21" s="16">
        <f t="shared" si="61"/>
        <v>1600</v>
      </c>
      <c r="DQ21">
        <v>2</v>
      </c>
      <c r="DR21">
        <f t="shared" si="21"/>
        <v>640</v>
      </c>
      <c r="DS21">
        <f t="shared" si="22"/>
        <v>800</v>
      </c>
    </row>
    <row r="22" spans="2:123">
      <c r="B22" s="3" t="s">
        <v>684</v>
      </c>
      <c r="C22" s="3" t="s">
        <v>1739</v>
      </c>
      <c r="E22" t="str">
        <f t="shared" si="7"/>
        <v>3#845</v>
      </c>
      <c r="F22" t="str">
        <f t="shared" si="8"/>
        <v>1382</v>
      </c>
      <c r="G22">
        <f t="shared" si="9"/>
        <v>1174</v>
      </c>
      <c r="H22" t="str">
        <f t="shared" si="10"/>
        <v>3#1174</v>
      </c>
      <c r="I22" t="s">
        <v>405</v>
      </c>
      <c r="J22">
        <v>2</v>
      </c>
      <c r="K22" s="7" t="str">
        <f t="shared" si="47"/>
        <v>260</v>
      </c>
      <c r="L22" s="7" t="str">
        <f t="shared" si="48"/>
        <v>425</v>
      </c>
      <c r="M22" s="7"/>
      <c r="N22" s="7"/>
      <c r="O22" s="7" t="str">
        <f t="shared" si="49"/>
        <v>480</v>
      </c>
      <c r="P22" s="7" t="str">
        <f t="shared" si="50"/>
        <v>720</v>
      </c>
      <c r="AB22" t="s">
        <v>1767</v>
      </c>
      <c r="AF22">
        <v>10</v>
      </c>
      <c r="AG22">
        <v>10</v>
      </c>
      <c r="AU22">
        <v>53</v>
      </c>
      <c r="AV22" s="1">
        <v>405</v>
      </c>
      <c r="AW22" s="1">
        <f t="shared" si="23"/>
        <v>315</v>
      </c>
      <c r="BB22" s="14">
        <v>3</v>
      </c>
      <c r="BC22" s="15">
        <f>AY24</f>
        <v>667</v>
      </c>
      <c r="BD22" s="16">
        <v>519</v>
      </c>
      <c r="BE22" t="str">
        <f t="shared" si="26"/>
        <v>护甲</v>
      </c>
      <c r="BF22">
        <v>4</v>
      </c>
      <c r="BG22">
        <f t="shared" si="43"/>
        <v>166</v>
      </c>
      <c r="BH22">
        <f t="shared" si="13"/>
        <v>129</v>
      </c>
      <c r="BI22" s="14">
        <v>53</v>
      </c>
      <c r="BJ22" s="17">
        <f t="shared" si="27"/>
        <v>225</v>
      </c>
      <c r="BK22" s="18">
        <f t="shared" si="51"/>
        <v>135</v>
      </c>
      <c r="BP22">
        <v>3</v>
      </c>
      <c r="BQ22">
        <v>371</v>
      </c>
      <c r="BR22">
        <v>222</v>
      </c>
      <c r="BS22">
        <v>4</v>
      </c>
      <c r="BT22">
        <f t="shared" si="44"/>
        <v>92</v>
      </c>
      <c r="BU22">
        <f t="shared" si="28"/>
        <v>55</v>
      </c>
      <c r="BV22">
        <v>53</v>
      </c>
      <c r="BW22" s="1">
        <v>315</v>
      </c>
      <c r="BX22" s="1">
        <v>225</v>
      </c>
      <c r="CC22">
        <v>3</v>
      </c>
      <c r="CD22">
        <v>519</v>
      </c>
      <c r="CE22">
        <v>371</v>
      </c>
      <c r="CF22">
        <v>4</v>
      </c>
      <c r="CG22">
        <f t="shared" si="29"/>
        <v>129</v>
      </c>
      <c r="CH22">
        <f t="shared" si="16"/>
        <v>92</v>
      </c>
      <c r="CI22" s="14">
        <v>103</v>
      </c>
      <c r="CJ22" s="15">
        <f t="shared" si="30"/>
        <v>960</v>
      </c>
      <c r="CK22" s="15">
        <f t="shared" si="31"/>
        <v>1120</v>
      </c>
      <c r="CL22" s="16">
        <f t="shared" si="32"/>
        <v>103</v>
      </c>
      <c r="CM22">
        <f t="shared" si="56"/>
        <v>960</v>
      </c>
      <c r="CN22">
        <f t="shared" si="57"/>
        <v>1120</v>
      </c>
      <c r="CO22" s="16">
        <f t="shared" si="33"/>
        <v>103</v>
      </c>
      <c r="CP22" s="16">
        <f t="shared" si="34"/>
        <v>960</v>
      </c>
      <c r="CQ22" s="16">
        <f t="shared" si="17"/>
        <v>1120</v>
      </c>
      <c r="CR22">
        <v>2</v>
      </c>
      <c r="CS22">
        <f t="shared" si="35"/>
        <v>480</v>
      </c>
      <c r="CT22">
        <f t="shared" si="36"/>
        <v>560</v>
      </c>
      <c r="CU22" s="14">
        <v>103</v>
      </c>
      <c r="CV22" s="15">
        <f t="shared" si="37"/>
        <v>1120</v>
      </c>
      <c r="CW22" s="15">
        <f t="shared" si="38"/>
        <v>1280</v>
      </c>
      <c r="CX22" s="16">
        <f t="shared" ref="CX22:DC22" si="62">CU22</f>
        <v>103</v>
      </c>
      <c r="CY22">
        <f t="shared" si="62"/>
        <v>1120</v>
      </c>
      <c r="CZ22">
        <f t="shared" si="62"/>
        <v>1280</v>
      </c>
      <c r="DA22" s="16">
        <f t="shared" si="62"/>
        <v>103</v>
      </c>
      <c r="DB22" s="16">
        <f t="shared" si="62"/>
        <v>1120</v>
      </c>
      <c r="DC22" s="16">
        <f t="shared" si="62"/>
        <v>1280</v>
      </c>
      <c r="DD22">
        <v>2</v>
      </c>
      <c r="DE22">
        <f t="shared" si="40"/>
        <v>560</v>
      </c>
      <c r="DF22">
        <f t="shared" si="19"/>
        <v>640</v>
      </c>
      <c r="DG22" t="s">
        <v>1768</v>
      </c>
      <c r="DH22" s="14">
        <v>103</v>
      </c>
      <c r="DI22" s="15">
        <v>1280</v>
      </c>
      <c r="DJ22" s="19">
        <v>1600</v>
      </c>
      <c r="DK22" s="19">
        <f t="shared" ref="DK22:DP22" si="63">DH22</f>
        <v>103</v>
      </c>
      <c r="DL22">
        <f t="shared" si="63"/>
        <v>1280</v>
      </c>
      <c r="DM22">
        <f t="shared" si="63"/>
        <v>1600</v>
      </c>
      <c r="DN22" s="16">
        <f t="shared" si="63"/>
        <v>103</v>
      </c>
      <c r="DO22" s="16">
        <f t="shared" si="63"/>
        <v>1280</v>
      </c>
      <c r="DP22" s="16">
        <f t="shared" si="63"/>
        <v>1600</v>
      </c>
      <c r="DQ22">
        <v>2</v>
      </c>
      <c r="DR22">
        <f t="shared" si="21"/>
        <v>640</v>
      </c>
      <c r="DS22">
        <f t="shared" si="22"/>
        <v>800</v>
      </c>
    </row>
    <row r="23" spans="2:123">
      <c r="B23" s="3" t="s">
        <v>684</v>
      </c>
      <c r="C23" s="3" t="s">
        <v>1739</v>
      </c>
      <c r="E23" t="str">
        <f t="shared" si="7"/>
        <v>3#845</v>
      </c>
      <c r="F23" t="str">
        <f t="shared" si="8"/>
        <v>1382</v>
      </c>
      <c r="G23">
        <f t="shared" si="9"/>
        <v>1174</v>
      </c>
      <c r="H23" t="str">
        <f t="shared" si="10"/>
        <v>3#1174</v>
      </c>
      <c r="I23" t="s">
        <v>1769</v>
      </c>
      <c r="J23">
        <v>1</v>
      </c>
      <c r="K23" s="7" t="str">
        <f t="shared" si="47"/>
        <v>2080</v>
      </c>
      <c r="L23" s="7" t="str">
        <f t="shared" si="48"/>
        <v>3401</v>
      </c>
      <c r="M23" s="7"/>
      <c r="N23" s="7"/>
      <c r="O23" s="7" t="str">
        <f t="shared" si="49"/>
        <v>3840</v>
      </c>
      <c r="P23" s="7" t="str">
        <f t="shared" si="50"/>
        <v>5760</v>
      </c>
      <c r="AB23" t="s">
        <v>1770</v>
      </c>
      <c r="AF23">
        <v>10</v>
      </c>
      <c r="AG23">
        <v>10</v>
      </c>
      <c r="AU23">
        <v>54</v>
      </c>
      <c r="AV23" s="1">
        <v>405</v>
      </c>
      <c r="AW23" s="1">
        <f t="shared" si="23"/>
        <v>315</v>
      </c>
      <c r="BB23" s="14">
        <v>4</v>
      </c>
      <c r="BC23" s="15">
        <f>AY25</f>
        <v>667</v>
      </c>
      <c r="BD23" s="16">
        <v>519</v>
      </c>
      <c r="BE23" t="str">
        <f t="shared" si="26"/>
        <v>魔抗</v>
      </c>
      <c r="BF23">
        <v>4</v>
      </c>
      <c r="BG23">
        <f t="shared" si="43"/>
        <v>166</v>
      </c>
      <c r="BH23">
        <f t="shared" si="13"/>
        <v>129</v>
      </c>
      <c r="BI23" s="14">
        <v>54</v>
      </c>
      <c r="BJ23" s="17">
        <f t="shared" si="27"/>
        <v>225</v>
      </c>
      <c r="BK23" s="18">
        <f t="shared" si="51"/>
        <v>135</v>
      </c>
      <c r="BP23">
        <v>4</v>
      </c>
      <c r="BQ23">
        <v>371</v>
      </c>
      <c r="BR23">
        <v>222</v>
      </c>
      <c r="BS23">
        <v>4</v>
      </c>
      <c r="BT23">
        <f t="shared" si="44"/>
        <v>92</v>
      </c>
      <c r="BU23">
        <f t="shared" si="28"/>
        <v>55</v>
      </c>
      <c r="BV23">
        <v>54</v>
      </c>
      <c r="BW23" s="1">
        <v>315</v>
      </c>
      <c r="BX23" s="1">
        <v>225</v>
      </c>
      <c r="CC23">
        <v>4</v>
      </c>
      <c r="CD23">
        <v>519</v>
      </c>
      <c r="CE23">
        <v>371</v>
      </c>
      <c r="CF23">
        <v>4</v>
      </c>
      <c r="CG23">
        <f t="shared" si="29"/>
        <v>129</v>
      </c>
      <c r="CH23">
        <f t="shared" si="16"/>
        <v>92</v>
      </c>
      <c r="CI23" s="14">
        <v>104</v>
      </c>
      <c r="CJ23" s="15">
        <f t="shared" si="30"/>
        <v>960</v>
      </c>
      <c r="CK23" s="15">
        <f t="shared" si="31"/>
        <v>1120</v>
      </c>
      <c r="CL23" s="16">
        <f t="shared" si="32"/>
        <v>104</v>
      </c>
      <c r="CM23">
        <f t="shared" si="56"/>
        <v>960</v>
      </c>
      <c r="CN23">
        <f t="shared" si="57"/>
        <v>1120</v>
      </c>
      <c r="CO23" s="16">
        <f t="shared" si="33"/>
        <v>104</v>
      </c>
      <c r="CP23" s="16">
        <f t="shared" si="34"/>
        <v>960</v>
      </c>
      <c r="CQ23" s="16">
        <f t="shared" si="17"/>
        <v>1120</v>
      </c>
      <c r="CR23">
        <v>2</v>
      </c>
      <c r="CS23">
        <f t="shared" si="35"/>
        <v>480</v>
      </c>
      <c r="CT23">
        <f t="shared" si="36"/>
        <v>560</v>
      </c>
      <c r="CU23" s="14">
        <v>104</v>
      </c>
      <c r="CV23" s="15">
        <f t="shared" si="37"/>
        <v>1120</v>
      </c>
      <c r="CW23" s="15">
        <f t="shared" si="38"/>
        <v>1280</v>
      </c>
      <c r="CX23" s="16">
        <f t="shared" ref="CX23:DC23" si="64">CU23</f>
        <v>104</v>
      </c>
      <c r="CY23">
        <f t="shared" si="64"/>
        <v>1120</v>
      </c>
      <c r="CZ23">
        <f t="shared" si="64"/>
        <v>1280</v>
      </c>
      <c r="DA23" s="16">
        <f t="shared" si="64"/>
        <v>104</v>
      </c>
      <c r="DB23" s="16">
        <f t="shared" si="64"/>
        <v>1120</v>
      </c>
      <c r="DC23" s="16">
        <f t="shared" si="64"/>
        <v>1280</v>
      </c>
      <c r="DD23">
        <v>2</v>
      </c>
      <c r="DE23">
        <f t="shared" si="40"/>
        <v>560</v>
      </c>
      <c r="DF23">
        <f t="shared" si="19"/>
        <v>640</v>
      </c>
      <c r="DG23" t="s">
        <v>1771</v>
      </c>
      <c r="DH23" s="14">
        <v>104</v>
      </c>
      <c r="DI23" s="15">
        <v>1280</v>
      </c>
      <c r="DJ23" s="19">
        <v>1600</v>
      </c>
      <c r="DK23" s="19">
        <f t="shared" ref="DK23:DP23" si="65">DH23</f>
        <v>104</v>
      </c>
      <c r="DL23">
        <f t="shared" si="65"/>
        <v>1280</v>
      </c>
      <c r="DM23">
        <f t="shared" si="65"/>
        <v>1600</v>
      </c>
      <c r="DN23" s="16">
        <f t="shared" si="65"/>
        <v>104</v>
      </c>
      <c r="DO23" s="16">
        <f t="shared" si="65"/>
        <v>1280</v>
      </c>
      <c r="DP23" s="16">
        <f t="shared" si="65"/>
        <v>1600</v>
      </c>
      <c r="DQ23">
        <v>2</v>
      </c>
      <c r="DR23">
        <f t="shared" si="21"/>
        <v>640</v>
      </c>
      <c r="DS23">
        <f t="shared" si="22"/>
        <v>800</v>
      </c>
    </row>
    <row r="24" spans="2:123">
      <c r="B24" s="3" t="s">
        <v>678</v>
      </c>
      <c r="C24" s="3" t="s">
        <v>1741</v>
      </c>
      <c r="E24" t="str">
        <f t="shared" si="7"/>
        <v>4#845</v>
      </c>
      <c r="F24" t="str">
        <f t="shared" si="8"/>
        <v>1382</v>
      </c>
      <c r="G24">
        <f t="shared" si="9"/>
        <v>1174</v>
      </c>
      <c r="H24" t="str">
        <f t="shared" si="10"/>
        <v>4#1174</v>
      </c>
      <c r="I24">
        <v>4</v>
      </c>
      <c r="J24" t="s">
        <v>1736</v>
      </c>
      <c r="K24" s="6">
        <v>0.25</v>
      </c>
      <c r="L24" s="6">
        <v>0.3</v>
      </c>
      <c r="M24">
        <v>4</v>
      </c>
      <c r="N24" t="s">
        <v>1736</v>
      </c>
      <c r="O24" s="6">
        <v>0.1</v>
      </c>
      <c r="P24" s="6">
        <v>0.15</v>
      </c>
      <c r="V24" s="3" t="s">
        <v>233</v>
      </c>
      <c r="W24" s="5">
        <v>1</v>
      </c>
      <c r="X24" s="3" t="s">
        <v>233</v>
      </c>
      <c r="AB24" t="s">
        <v>1772</v>
      </c>
      <c r="AF24">
        <v>20</v>
      </c>
      <c r="AG24">
        <v>20</v>
      </c>
      <c r="AU24">
        <v>3</v>
      </c>
      <c r="AV24" s="1">
        <v>477</v>
      </c>
      <c r="AW24" s="1">
        <f t="shared" si="23"/>
        <v>371</v>
      </c>
      <c r="AX24">
        <f>AU24</f>
        <v>3</v>
      </c>
      <c r="AY24">
        <f>AV24+AV33</f>
        <v>667</v>
      </c>
      <c r="AZ24">
        <f>AW24+AW33</f>
        <v>519</v>
      </c>
      <c r="BB24" s="14">
        <v>61</v>
      </c>
      <c r="BC24" s="15">
        <f>AY41</f>
        <v>900</v>
      </c>
      <c r="BD24" s="16">
        <v>700</v>
      </c>
      <c r="BE24" t="str">
        <f t="shared" si="26"/>
        <v>生命百分比</v>
      </c>
      <c r="BG24">
        <f>INT(BC24/6)</f>
        <v>150</v>
      </c>
      <c r="BH24">
        <f>INT(BD24/6)</f>
        <v>116</v>
      </c>
      <c r="BI24" s="14">
        <v>3</v>
      </c>
      <c r="BJ24" s="17">
        <f t="shared" si="27"/>
        <v>265</v>
      </c>
      <c r="BK24" s="18">
        <f t="shared" si="51"/>
        <v>159</v>
      </c>
      <c r="BL24">
        <f>BI24</f>
        <v>3</v>
      </c>
      <c r="BM24">
        <f>BJ24+BJ33</f>
        <v>371</v>
      </c>
      <c r="BN24">
        <f>BK24+BK33</f>
        <v>222</v>
      </c>
      <c r="BP24">
        <v>61</v>
      </c>
      <c r="BQ24">
        <v>500</v>
      </c>
      <c r="BR24">
        <v>300</v>
      </c>
      <c r="BT24">
        <f>INT(BQ24/6)</f>
        <v>83</v>
      </c>
      <c r="BU24">
        <f>INT(BR24/6)</f>
        <v>50</v>
      </c>
      <c r="BV24">
        <v>3</v>
      </c>
      <c r="BW24" s="1">
        <v>371</v>
      </c>
      <c r="BX24" s="1">
        <v>265</v>
      </c>
      <c r="BY24">
        <f>BV24</f>
        <v>3</v>
      </c>
      <c r="BZ24">
        <f>BW24+BW33</f>
        <v>519</v>
      </c>
      <c r="CA24">
        <f>BX24+BX33</f>
        <v>371</v>
      </c>
      <c r="CC24">
        <v>61</v>
      </c>
      <c r="CD24">
        <v>700</v>
      </c>
      <c r="CE24">
        <v>500</v>
      </c>
      <c r="CG24">
        <f>INT(CD24/6)</f>
        <v>116</v>
      </c>
      <c r="CH24">
        <f>INT(CE24/6)</f>
        <v>83</v>
      </c>
      <c r="CI24" s="14">
        <v>105</v>
      </c>
      <c r="CJ24" s="15">
        <f t="shared" si="30"/>
        <v>960</v>
      </c>
      <c r="CK24" s="15">
        <f t="shared" si="31"/>
        <v>1120</v>
      </c>
      <c r="CL24" s="16">
        <f t="shared" si="32"/>
        <v>105</v>
      </c>
      <c r="CM24">
        <f t="shared" si="56"/>
        <v>960</v>
      </c>
      <c r="CN24">
        <f t="shared" si="57"/>
        <v>1120</v>
      </c>
      <c r="CO24" s="16">
        <f t="shared" si="33"/>
        <v>105</v>
      </c>
      <c r="CP24" s="16">
        <f t="shared" si="34"/>
        <v>960</v>
      </c>
      <c r="CQ24" s="16">
        <f t="shared" si="17"/>
        <v>1120</v>
      </c>
      <c r="CR24">
        <v>2</v>
      </c>
      <c r="CS24">
        <f t="shared" si="35"/>
        <v>480</v>
      </c>
      <c r="CT24">
        <f t="shared" si="36"/>
        <v>560</v>
      </c>
      <c r="CU24" s="14">
        <v>105</v>
      </c>
      <c r="CV24" s="15">
        <f t="shared" si="37"/>
        <v>1120</v>
      </c>
      <c r="CW24" s="15">
        <f t="shared" si="38"/>
        <v>1280</v>
      </c>
      <c r="CX24" s="16">
        <f t="shared" ref="CX24:DC24" si="66">CU24</f>
        <v>105</v>
      </c>
      <c r="CY24">
        <f t="shared" si="66"/>
        <v>1120</v>
      </c>
      <c r="CZ24">
        <f t="shared" si="66"/>
        <v>1280</v>
      </c>
      <c r="DA24" s="16">
        <f t="shared" si="66"/>
        <v>105</v>
      </c>
      <c r="DB24" s="16">
        <f t="shared" si="66"/>
        <v>1120</v>
      </c>
      <c r="DC24" s="16">
        <f t="shared" si="66"/>
        <v>1280</v>
      </c>
      <c r="DD24">
        <v>2</v>
      </c>
      <c r="DE24">
        <f t="shared" si="40"/>
        <v>560</v>
      </c>
      <c r="DF24">
        <f t="shared" si="19"/>
        <v>640</v>
      </c>
      <c r="DG24" t="s">
        <v>1773</v>
      </c>
      <c r="DH24" s="14">
        <v>105</v>
      </c>
      <c r="DI24" s="15">
        <v>1280</v>
      </c>
      <c r="DJ24" s="19">
        <v>1600</v>
      </c>
      <c r="DK24" s="19">
        <f t="shared" ref="DK24:DP24" si="67">DH24</f>
        <v>105</v>
      </c>
      <c r="DL24">
        <f t="shared" si="67"/>
        <v>1280</v>
      </c>
      <c r="DM24">
        <f t="shared" si="67"/>
        <v>1600</v>
      </c>
      <c r="DN24" s="16">
        <f t="shared" si="67"/>
        <v>105</v>
      </c>
      <c r="DO24" s="16">
        <f t="shared" si="67"/>
        <v>1280</v>
      </c>
      <c r="DP24" s="16">
        <f t="shared" si="67"/>
        <v>1600</v>
      </c>
      <c r="DQ24">
        <v>2</v>
      </c>
      <c r="DR24">
        <f t="shared" si="21"/>
        <v>640</v>
      </c>
      <c r="DS24">
        <f t="shared" si="22"/>
        <v>800</v>
      </c>
    </row>
    <row r="25" spans="2:123">
      <c r="B25" s="3" t="s">
        <v>678</v>
      </c>
      <c r="C25" s="3" t="s">
        <v>1741</v>
      </c>
      <c r="E25" t="str">
        <f t="shared" si="7"/>
        <v>4#845</v>
      </c>
      <c r="F25" t="str">
        <f t="shared" si="8"/>
        <v>1382</v>
      </c>
      <c r="G25">
        <f t="shared" si="9"/>
        <v>1174</v>
      </c>
      <c r="H25" t="str">
        <f t="shared" si="10"/>
        <v>4#1174</v>
      </c>
      <c r="M25" s="8" t="s">
        <v>1758</v>
      </c>
      <c r="N25" s="8" t="s">
        <v>1759</v>
      </c>
      <c r="Q25" t="s">
        <v>1754</v>
      </c>
      <c r="R25" t="s">
        <v>1760</v>
      </c>
      <c r="V25" s="3" t="s">
        <v>220</v>
      </c>
      <c r="W25" s="5">
        <v>2</v>
      </c>
      <c r="X25" s="3" t="s">
        <v>220</v>
      </c>
      <c r="AB25" t="s">
        <v>1774</v>
      </c>
      <c r="AF25">
        <v>20</v>
      </c>
      <c r="AG25">
        <v>20</v>
      </c>
      <c r="AU25">
        <v>4</v>
      </c>
      <c r="AV25" s="1">
        <v>477</v>
      </c>
      <c r="AW25" s="1">
        <f t="shared" si="23"/>
        <v>371</v>
      </c>
      <c r="AX25">
        <f>AU25</f>
        <v>4</v>
      </c>
      <c r="AY25">
        <f>AV25+AV34</f>
        <v>667</v>
      </c>
      <c r="AZ25">
        <f>AW25+AW34</f>
        <v>519</v>
      </c>
      <c r="BB25" s="14">
        <v>60</v>
      </c>
      <c r="BC25" s="15">
        <f>AY43</f>
        <v>450</v>
      </c>
      <c r="BD25" s="16">
        <v>350</v>
      </c>
      <c r="BE25" t="str">
        <f t="shared" si="26"/>
        <v>抗暴率</v>
      </c>
      <c r="BG25">
        <f>INT(BC25/6)</f>
        <v>75</v>
      </c>
      <c r="BH25">
        <f>INT(BD25/6)</f>
        <v>58</v>
      </c>
      <c r="BI25" s="14">
        <v>4</v>
      </c>
      <c r="BJ25" s="17">
        <f t="shared" si="27"/>
        <v>265</v>
      </c>
      <c r="BK25" s="18">
        <f t="shared" si="51"/>
        <v>159</v>
      </c>
      <c r="BL25">
        <f>BI25</f>
        <v>4</v>
      </c>
      <c r="BM25">
        <f>BJ25+BJ34</f>
        <v>371</v>
      </c>
      <c r="BN25">
        <f>BK25+BK34</f>
        <v>222</v>
      </c>
      <c r="BP25">
        <v>60</v>
      </c>
      <c r="BQ25">
        <v>250</v>
      </c>
      <c r="BR25">
        <v>150</v>
      </c>
      <c r="BT25">
        <f>INT(BQ25/6)</f>
        <v>41</v>
      </c>
      <c r="BU25">
        <f>INT(BR25/6)</f>
        <v>25</v>
      </c>
      <c r="BV25">
        <v>4</v>
      </c>
      <c r="BW25" s="1">
        <v>371</v>
      </c>
      <c r="BX25" s="1">
        <v>265</v>
      </c>
      <c r="BY25">
        <f>BV25</f>
        <v>4</v>
      </c>
      <c r="BZ25">
        <f>BW25+BW34</f>
        <v>519</v>
      </c>
      <c r="CA25">
        <f>BX25+BX34</f>
        <v>371</v>
      </c>
      <c r="CC25">
        <v>60</v>
      </c>
      <c r="CD25">
        <v>350</v>
      </c>
      <c r="CE25">
        <v>250</v>
      </c>
      <c r="CG25">
        <f>INT(CD25/6)</f>
        <v>58</v>
      </c>
      <c r="CH25">
        <f>INT(CE25/6)</f>
        <v>41</v>
      </c>
      <c r="CI25" s="14">
        <v>106</v>
      </c>
      <c r="CJ25" s="15">
        <f t="shared" si="30"/>
        <v>960</v>
      </c>
      <c r="CK25" s="15">
        <f t="shared" si="31"/>
        <v>1120</v>
      </c>
      <c r="CL25" s="16">
        <f t="shared" si="32"/>
        <v>106</v>
      </c>
      <c r="CM25">
        <f t="shared" si="56"/>
        <v>960</v>
      </c>
      <c r="CN25">
        <f t="shared" si="57"/>
        <v>1120</v>
      </c>
      <c r="CO25" s="16">
        <f t="shared" si="33"/>
        <v>106</v>
      </c>
      <c r="CP25" s="16">
        <f t="shared" si="34"/>
        <v>960</v>
      </c>
      <c r="CQ25" s="16">
        <f t="shared" si="17"/>
        <v>1120</v>
      </c>
      <c r="CR25">
        <v>2</v>
      </c>
      <c r="CS25">
        <f t="shared" si="35"/>
        <v>480</v>
      </c>
      <c r="CT25">
        <f t="shared" si="36"/>
        <v>560</v>
      </c>
      <c r="CU25" s="14">
        <v>106</v>
      </c>
      <c r="CV25" s="15">
        <f t="shared" si="37"/>
        <v>1120</v>
      </c>
      <c r="CW25" s="15">
        <f t="shared" si="38"/>
        <v>1280</v>
      </c>
      <c r="CX25" s="16">
        <f t="shared" ref="CX25:DC25" si="68">CU25</f>
        <v>106</v>
      </c>
      <c r="CY25">
        <f t="shared" si="68"/>
        <v>1120</v>
      </c>
      <c r="CZ25">
        <f t="shared" si="68"/>
        <v>1280</v>
      </c>
      <c r="DA25" s="16">
        <f t="shared" si="68"/>
        <v>106</v>
      </c>
      <c r="DB25" s="16">
        <f t="shared" si="68"/>
        <v>1120</v>
      </c>
      <c r="DC25" s="16">
        <f t="shared" si="68"/>
        <v>1280</v>
      </c>
      <c r="DD25">
        <v>2</v>
      </c>
      <c r="DE25">
        <f t="shared" si="40"/>
        <v>560</v>
      </c>
      <c r="DF25">
        <f t="shared" si="19"/>
        <v>640</v>
      </c>
      <c r="DG25" t="s">
        <v>1775</v>
      </c>
      <c r="DH25" s="14">
        <v>106</v>
      </c>
      <c r="DI25" s="15">
        <v>1280</v>
      </c>
      <c r="DJ25" s="19">
        <v>1600</v>
      </c>
      <c r="DK25" s="19">
        <f t="shared" ref="DK25:DP25" si="69">DH25</f>
        <v>106</v>
      </c>
      <c r="DL25">
        <f t="shared" si="69"/>
        <v>1280</v>
      </c>
      <c r="DM25">
        <f t="shared" si="69"/>
        <v>1600</v>
      </c>
      <c r="DN25" s="16">
        <f t="shared" si="69"/>
        <v>106</v>
      </c>
      <c r="DO25" s="16">
        <f t="shared" si="69"/>
        <v>1280</v>
      </c>
      <c r="DP25" s="16">
        <f t="shared" si="69"/>
        <v>1600</v>
      </c>
      <c r="DQ25">
        <v>2</v>
      </c>
      <c r="DR25">
        <f t="shared" si="21"/>
        <v>640</v>
      </c>
      <c r="DS25">
        <f t="shared" si="22"/>
        <v>800</v>
      </c>
    </row>
    <row r="26" spans="2:123">
      <c r="B26" s="3" t="s">
        <v>678</v>
      </c>
      <c r="C26" s="3" t="s">
        <v>1741</v>
      </c>
      <c r="E26" t="str">
        <f t="shared" si="7"/>
        <v>4#845</v>
      </c>
      <c r="F26" t="str">
        <f t="shared" si="8"/>
        <v>1382</v>
      </c>
      <c r="G26">
        <f t="shared" si="9"/>
        <v>1174</v>
      </c>
      <c r="H26" t="str">
        <f t="shared" si="10"/>
        <v>4#1174</v>
      </c>
      <c r="I26" t="s">
        <v>219</v>
      </c>
      <c r="J26">
        <v>2</v>
      </c>
      <c r="K26">
        <f>INT((L17-K17)*$K$15+K17)</f>
        <v>903</v>
      </c>
      <c r="L26">
        <f>INT((L17-K17)*$L$15+K17)</f>
        <v>928</v>
      </c>
      <c r="M26" s="8" t="str">
        <f>$J26&amp;"#"&amp;K26</f>
        <v>2#903</v>
      </c>
      <c r="N26" s="8" t="str">
        <f t="shared" ref="N26:N32" si="70">$J26&amp;"#"&amp;L26</f>
        <v>2#928</v>
      </c>
      <c r="O26">
        <f>INT((P17-O17)*$O$15+O17)</f>
        <v>1512</v>
      </c>
      <c r="P26">
        <f>INT((P17-O17)*$P$15+O17)</f>
        <v>1548</v>
      </c>
      <c r="Q26" s="8" t="str">
        <f>$J26&amp;"#"&amp;O26</f>
        <v>2#1512</v>
      </c>
      <c r="R26" s="8" t="str">
        <f>$J26&amp;"#"&amp;P26</f>
        <v>2#1548</v>
      </c>
      <c r="V26" s="3" t="s">
        <v>226</v>
      </c>
      <c r="W26" s="5">
        <v>3</v>
      </c>
      <c r="X26" s="3" t="s">
        <v>226</v>
      </c>
      <c r="AB26" t="s">
        <v>1776</v>
      </c>
      <c r="AF26">
        <v>10</v>
      </c>
      <c r="AG26">
        <v>10</v>
      </c>
      <c r="AU26">
        <v>5</v>
      </c>
      <c r="AV26" s="1">
        <v>43</v>
      </c>
      <c r="AW26" s="1">
        <f t="shared" si="23"/>
        <v>33</v>
      </c>
      <c r="BI26" s="14">
        <v>5</v>
      </c>
      <c r="BJ26" s="17">
        <f t="shared" si="27"/>
        <v>24</v>
      </c>
      <c r="BK26" s="18">
        <f t="shared" si="51"/>
        <v>14</v>
      </c>
      <c r="BV26">
        <v>5</v>
      </c>
      <c r="BW26" s="1">
        <v>33</v>
      </c>
      <c r="BX26" s="1">
        <v>24</v>
      </c>
      <c r="CI26" s="14">
        <v>1</v>
      </c>
      <c r="CJ26" s="15">
        <f t="shared" si="30"/>
        <v>3600</v>
      </c>
      <c r="CK26" s="15">
        <f t="shared" si="31"/>
        <v>4200</v>
      </c>
      <c r="CL26" s="16">
        <f t="shared" si="32"/>
        <v>1</v>
      </c>
      <c r="CM26">
        <f>CJ26+CJ44</f>
        <v>4680</v>
      </c>
      <c r="CN26">
        <f>CK26+CK44</f>
        <v>5460</v>
      </c>
      <c r="CO26" s="16">
        <f t="shared" si="33"/>
        <v>1</v>
      </c>
      <c r="CP26" s="16">
        <f t="shared" si="34"/>
        <v>4680</v>
      </c>
      <c r="CQ26" s="16">
        <f t="shared" si="17"/>
        <v>5460</v>
      </c>
      <c r="CR26">
        <v>6</v>
      </c>
      <c r="CS26">
        <f t="shared" si="35"/>
        <v>780</v>
      </c>
      <c r="CT26">
        <f t="shared" si="36"/>
        <v>910</v>
      </c>
      <c r="CU26" s="14">
        <v>1</v>
      </c>
      <c r="CV26" s="15">
        <f t="shared" si="37"/>
        <v>4200</v>
      </c>
      <c r="CW26" s="15">
        <f t="shared" si="38"/>
        <v>4800</v>
      </c>
      <c r="CX26" s="16">
        <f t="shared" ref="CX26:DC26" si="71">CU26</f>
        <v>1</v>
      </c>
      <c r="CY26">
        <f>CV26+CV44</f>
        <v>5460</v>
      </c>
      <c r="CZ26">
        <f>CW26+CW44</f>
        <v>6240</v>
      </c>
      <c r="DA26" s="16">
        <f t="shared" si="71"/>
        <v>1</v>
      </c>
      <c r="DB26" s="16">
        <f t="shared" si="71"/>
        <v>5460</v>
      </c>
      <c r="DC26" s="16">
        <f t="shared" si="71"/>
        <v>6240</v>
      </c>
      <c r="DD26">
        <v>6</v>
      </c>
      <c r="DE26">
        <f t="shared" si="40"/>
        <v>910</v>
      </c>
      <c r="DF26">
        <f t="shared" si="19"/>
        <v>1040</v>
      </c>
      <c r="DG26" t="str">
        <f t="shared" si="41"/>
        <v>生命</v>
      </c>
      <c r="DH26" s="14">
        <v>1</v>
      </c>
      <c r="DI26" s="15">
        <v>4800</v>
      </c>
      <c r="DJ26" s="19">
        <v>6000</v>
      </c>
      <c r="DK26" s="19">
        <f t="shared" ref="DK26:DP26" si="72">DH26</f>
        <v>1</v>
      </c>
      <c r="DL26">
        <f>DI26+DI44</f>
        <v>6240</v>
      </c>
      <c r="DM26">
        <f>DJ26+DJ44</f>
        <v>7800</v>
      </c>
      <c r="DN26" s="16">
        <f t="shared" si="72"/>
        <v>1</v>
      </c>
      <c r="DO26" s="16">
        <f t="shared" si="72"/>
        <v>6240</v>
      </c>
      <c r="DP26" s="16">
        <f t="shared" si="72"/>
        <v>7800</v>
      </c>
      <c r="DQ26">
        <v>6</v>
      </c>
      <c r="DR26">
        <f t="shared" si="21"/>
        <v>1040</v>
      </c>
      <c r="DS26">
        <f t="shared" si="22"/>
        <v>1300</v>
      </c>
    </row>
    <row r="27" spans="2:123">
      <c r="B27" s="3" t="s">
        <v>692</v>
      </c>
      <c r="C27" s="3" t="s">
        <v>700</v>
      </c>
      <c r="E27" t="str">
        <f t="shared" si="7"/>
        <v>1#7800</v>
      </c>
      <c r="F27" t="str">
        <f t="shared" si="8"/>
        <v>12756</v>
      </c>
      <c r="G27">
        <f t="shared" si="9"/>
        <v>10842</v>
      </c>
      <c r="H27" t="str">
        <f t="shared" si="10"/>
        <v>1#10842</v>
      </c>
      <c r="I27" t="s">
        <v>1762</v>
      </c>
      <c r="J27">
        <v>3</v>
      </c>
      <c r="K27">
        <f t="shared" ref="K27:K32" si="73">INT((L18-K18)*$K$15+K18)</f>
        <v>979</v>
      </c>
      <c r="L27">
        <f t="shared" ref="L27:L32" si="74">INT((L18-K18)*$L$15+K18)</f>
        <v>1006</v>
      </c>
      <c r="M27" s="8" t="str">
        <f t="shared" ref="M27:M32" si="75">$J27&amp;"#"&amp;K27</f>
        <v>3#979</v>
      </c>
      <c r="N27" s="8" t="str">
        <f t="shared" si="70"/>
        <v>3#1006</v>
      </c>
      <c r="O27">
        <f t="shared" ref="O27:O32" si="76">INT((P18-O18)*$O$15+O18)</f>
        <v>1638</v>
      </c>
      <c r="P27">
        <f t="shared" ref="P27:P32" si="77">INT((P18-O18)*$P$15+O18)</f>
        <v>1677</v>
      </c>
      <c r="Q27" s="8" t="str">
        <f t="shared" ref="Q27:Q32" si="78">$J27&amp;"#"&amp;O27</f>
        <v>3#1638</v>
      </c>
      <c r="R27" s="8" t="str">
        <f t="shared" ref="R27:R32" si="79">$J27&amp;"#"&amp;P27</f>
        <v>3#1677</v>
      </c>
      <c r="V27" s="3" t="s">
        <v>223</v>
      </c>
      <c r="W27" s="5">
        <v>4</v>
      </c>
      <c r="X27" s="3" t="s">
        <v>223</v>
      </c>
      <c r="AU27">
        <v>53</v>
      </c>
      <c r="AV27" s="1">
        <v>1620</v>
      </c>
      <c r="AW27" s="1">
        <f t="shared" si="23"/>
        <v>1260</v>
      </c>
      <c r="BI27" s="14">
        <v>53</v>
      </c>
      <c r="BJ27" s="17">
        <f t="shared" si="27"/>
        <v>900</v>
      </c>
      <c r="BK27" s="18">
        <f t="shared" si="51"/>
        <v>540</v>
      </c>
      <c r="BV27">
        <v>53</v>
      </c>
      <c r="BW27" s="1">
        <v>1260</v>
      </c>
      <c r="BX27" s="1">
        <v>900</v>
      </c>
      <c r="CI27" s="14">
        <v>2</v>
      </c>
      <c r="CJ27" s="15">
        <f t="shared" si="30"/>
        <v>216</v>
      </c>
      <c r="CK27" s="15">
        <f t="shared" si="31"/>
        <v>252</v>
      </c>
      <c r="CL27" s="16">
        <f t="shared" si="32"/>
        <v>2</v>
      </c>
      <c r="CM27">
        <f>CJ27+CJ45</f>
        <v>432</v>
      </c>
      <c r="CN27">
        <f>CK27+CK45</f>
        <v>504</v>
      </c>
      <c r="CO27" s="16">
        <f t="shared" si="33"/>
        <v>2</v>
      </c>
      <c r="CP27" s="16">
        <f t="shared" si="34"/>
        <v>432</v>
      </c>
      <c r="CQ27" s="16">
        <f t="shared" si="17"/>
        <v>504</v>
      </c>
      <c r="CR27">
        <v>3</v>
      </c>
      <c r="CS27">
        <f t="shared" si="35"/>
        <v>144</v>
      </c>
      <c r="CT27">
        <f t="shared" si="36"/>
        <v>168</v>
      </c>
      <c r="CU27" s="14">
        <v>2</v>
      </c>
      <c r="CV27" s="15">
        <f t="shared" si="37"/>
        <v>252</v>
      </c>
      <c r="CW27" s="15">
        <f t="shared" si="38"/>
        <v>288</v>
      </c>
      <c r="CX27" s="16">
        <f t="shared" ref="CX27:DC27" si="80">CU27</f>
        <v>2</v>
      </c>
      <c r="CY27">
        <f>CV27+CV45</f>
        <v>504</v>
      </c>
      <c r="CZ27">
        <f>CW27+CW45</f>
        <v>576</v>
      </c>
      <c r="DA27" s="16">
        <f t="shared" si="80"/>
        <v>2</v>
      </c>
      <c r="DB27" s="16">
        <f t="shared" si="80"/>
        <v>504</v>
      </c>
      <c r="DC27" s="16">
        <f t="shared" si="80"/>
        <v>576</v>
      </c>
      <c r="DD27">
        <v>3</v>
      </c>
      <c r="DE27">
        <f t="shared" si="40"/>
        <v>168</v>
      </c>
      <c r="DF27">
        <f t="shared" si="19"/>
        <v>192</v>
      </c>
      <c r="DG27" t="str">
        <f t="shared" si="41"/>
        <v>攻击</v>
      </c>
      <c r="DH27" s="14">
        <v>2</v>
      </c>
      <c r="DI27" s="15">
        <v>288</v>
      </c>
      <c r="DJ27" s="19">
        <v>360</v>
      </c>
      <c r="DK27" s="19">
        <f t="shared" ref="DK27:DP27" si="81">DH27</f>
        <v>2</v>
      </c>
      <c r="DL27">
        <f>DI27+DI45</f>
        <v>576</v>
      </c>
      <c r="DM27">
        <f>DJ27+DJ45</f>
        <v>720</v>
      </c>
      <c r="DN27" s="16">
        <f t="shared" si="81"/>
        <v>2</v>
      </c>
      <c r="DO27" s="16">
        <f t="shared" si="81"/>
        <v>576</v>
      </c>
      <c r="DP27" s="16">
        <f t="shared" si="81"/>
        <v>720</v>
      </c>
      <c r="DQ27">
        <v>3</v>
      </c>
      <c r="DR27">
        <f t="shared" si="21"/>
        <v>192</v>
      </c>
      <c r="DS27">
        <f t="shared" si="22"/>
        <v>240</v>
      </c>
    </row>
    <row r="28" spans="2:123">
      <c r="B28" s="3" t="s">
        <v>692</v>
      </c>
      <c r="C28" s="3" t="s">
        <v>700</v>
      </c>
      <c r="E28" t="str">
        <f t="shared" si="7"/>
        <v>1#7800</v>
      </c>
      <c r="F28" t="str">
        <f t="shared" si="8"/>
        <v>12756</v>
      </c>
      <c r="G28">
        <f t="shared" si="9"/>
        <v>10842</v>
      </c>
      <c r="H28" t="str">
        <f t="shared" si="10"/>
        <v>1#10842</v>
      </c>
      <c r="I28" t="s">
        <v>1762</v>
      </c>
      <c r="J28">
        <v>4</v>
      </c>
      <c r="K28">
        <f t="shared" si="73"/>
        <v>979</v>
      </c>
      <c r="L28">
        <f t="shared" si="74"/>
        <v>1006</v>
      </c>
      <c r="M28" s="8" t="str">
        <f t="shared" si="75"/>
        <v>4#979</v>
      </c>
      <c r="N28" s="8" t="str">
        <f t="shared" si="70"/>
        <v>4#1006</v>
      </c>
      <c r="O28">
        <f t="shared" si="76"/>
        <v>1638</v>
      </c>
      <c r="P28">
        <f t="shared" si="77"/>
        <v>1677</v>
      </c>
      <c r="Q28" s="8" t="str">
        <f t="shared" si="78"/>
        <v>4#1638</v>
      </c>
      <c r="R28" s="8" t="str">
        <f t="shared" si="79"/>
        <v>4#1677</v>
      </c>
      <c r="V28" s="3" t="s">
        <v>229</v>
      </c>
      <c r="W28" s="5">
        <v>5</v>
      </c>
      <c r="X28" s="3" t="s">
        <v>229</v>
      </c>
      <c r="AU28">
        <v>54</v>
      </c>
      <c r="AV28" s="1">
        <v>1620</v>
      </c>
      <c r="AW28" s="1">
        <f t="shared" si="23"/>
        <v>1260</v>
      </c>
      <c r="BI28" s="14">
        <v>54</v>
      </c>
      <c r="BJ28" s="17">
        <f t="shared" si="27"/>
        <v>900</v>
      </c>
      <c r="BK28" s="18">
        <f t="shared" si="51"/>
        <v>540</v>
      </c>
      <c r="BV28">
        <v>54</v>
      </c>
      <c r="BW28" s="1">
        <v>1260</v>
      </c>
      <c r="BX28" s="1">
        <v>900</v>
      </c>
      <c r="CI28" s="14">
        <v>53</v>
      </c>
      <c r="CJ28" s="15">
        <f t="shared" si="30"/>
        <v>450</v>
      </c>
      <c r="CK28" s="15">
        <f t="shared" si="31"/>
        <v>525</v>
      </c>
      <c r="CL28" s="16"/>
      <c r="CO28" s="16">
        <f>CL30</f>
        <v>60</v>
      </c>
      <c r="CP28" s="16">
        <f>CM30</f>
        <v>1800</v>
      </c>
      <c r="CQ28" s="16">
        <f t="shared" ref="CQ28:CQ36" si="82">CN30</f>
        <v>2100</v>
      </c>
      <c r="CR28">
        <v>3</v>
      </c>
      <c r="CS28">
        <f t="shared" si="35"/>
        <v>600</v>
      </c>
      <c r="CT28">
        <f t="shared" si="36"/>
        <v>700</v>
      </c>
      <c r="CU28" s="14">
        <v>53</v>
      </c>
      <c r="CV28" s="15">
        <f t="shared" si="37"/>
        <v>525</v>
      </c>
      <c r="CW28" s="15">
        <f t="shared" si="38"/>
        <v>600</v>
      </c>
      <c r="CX28" s="16"/>
      <c r="DA28" s="16">
        <f t="shared" ref="DA28:DA36" si="83">CX30</f>
        <v>60</v>
      </c>
      <c r="DB28" s="16">
        <f t="shared" ref="DB28:DB36" si="84">CY30</f>
        <v>2100</v>
      </c>
      <c r="DC28" s="16">
        <f t="shared" ref="DC28:DC36" si="85">CZ30</f>
        <v>2400</v>
      </c>
      <c r="DD28">
        <v>3</v>
      </c>
      <c r="DE28">
        <f t="shared" si="40"/>
        <v>700</v>
      </c>
      <c r="DF28">
        <f t="shared" si="19"/>
        <v>800</v>
      </c>
      <c r="DG28" t="str">
        <f t="shared" si="41"/>
        <v>抗暴率</v>
      </c>
      <c r="DH28" s="14">
        <v>53</v>
      </c>
      <c r="DI28" s="15">
        <v>600</v>
      </c>
      <c r="DJ28" s="19">
        <v>750</v>
      </c>
      <c r="DK28" s="19"/>
      <c r="DN28" s="16">
        <f t="shared" ref="DN28:DN36" si="86">DK30</f>
        <v>60</v>
      </c>
      <c r="DO28" s="16">
        <f>DL30</f>
        <v>2400</v>
      </c>
      <c r="DP28" s="16">
        <f t="shared" ref="DP28:DP36" si="87">DM30</f>
        <v>3000</v>
      </c>
      <c r="DQ28">
        <v>3</v>
      </c>
      <c r="DR28">
        <f t="shared" si="21"/>
        <v>800</v>
      </c>
      <c r="DS28">
        <f t="shared" si="22"/>
        <v>1000</v>
      </c>
    </row>
    <row r="29" spans="2:123">
      <c r="B29" s="3" t="s">
        <v>692</v>
      </c>
      <c r="C29" s="3" t="s">
        <v>700</v>
      </c>
      <c r="E29" t="str">
        <f t="shared" si="7"/>
        <v>1#7800</v>
      </c>
      <c r="F29" t="str">
        <f t="shared" si="8"/>
        <v>12756</v>
      </c>
      <c r="G29">
        <f t="shared" si="9"/>
        <v>10842</v>
      </c>
      <c r="H29" t="str">
        <f t="shared" si="10"/>
        <v>1#10842</v>
      </c>
      <c r="I29" t="s">
        <v>1764</v>
      </c>
      <c r="J29">
        <v>1</v>
      </c>
      <c r="K29">
        <f t="shared" si="73"/>
        <v>9039</v>
      </c>
      <c r="L29">
        <f t="shared" si="74"/>
        <v>9286</v>
      </c>
      <c r="M29" s="8" t="str">
        <f t="shared" si="75"/>
        <v>1#9039</v>
      </c>
      <c r="N29" s="8" t="str">
        <f t="shared" si="70"/>
        <v>1#9286</v>
      </c>
      <c r="O29">
        <f t="shared" si="76"/>
        <v>15120</v>
      </c>
      <c r="P29">
        <f t="shared" si="77"/>
        <v>15480</v>
      </c>
      <c r="Q29" s="8" t="str">
        <f t="shared" si="78"/>
        <v>1#15120</v>
      </c>
      <c r="R29" s="8" t="str">
        <f t="shared" si="79"/>
        <v>1#15480</v>
      </c>
      <c r="V29" s="3" t="s">
        <v>1770</v>
      </c>
      <c r="W29" s="5">
        <v>51</v>
      </c>
      <c r="X29" s="3" t="s">
        <v>1770</v>
      </c>
      <c r="Y29" s="10" t="s">
        <v>463</v>
      </c>
      <c r="Z29" s="10" t="s">
        <v>219</v>
      </c>
      <c r="AA29" s="11"/>
      <c r="AB29" s="10" t="s">
        <v>1777</v>
      </c>
      <c r="AC29" s="11"/>
      <c r="AD29" s="10" t="s">
        <v>232</v>
      </c>
      <c r="AE29" s="11"/>
      <c r="AF29" s="10" t="s">
        <v>228</v>
      </c>
      <c r="AG29" s="11"/>
      <c r="AH29" s="11"/>
      <c r="AI29" s="12" t="s">
        <v>1778</v>
      </c>
      <c r="AJ29" s="5"/>
      <c r="AK29" s="12" t="s">
        <v>1779</v>
      </c>
      <c r="AU29">
        <v>55</v>
      </c>
      <c r="AV29" s="1">
        <v>135</v>
      </c>
      <c r="AW29" s="1">
        <f t="shared" si="23"/>
        <v>105</v>
      </c>
      <c r="BI29" s="14">
        <v>55</v>
      </c>
      <c r="BJ29" s="17">
        <f t="shared" si="27"/>
        <v>75</v>
      </c>
      <c r="BK29" s="18">
        <f t="shared" si="51"/>
        <v>45</v>
      </c>
      <c r="BV29">
        <v>55</v>
      </c>
      <c r="BW29" s="1">
        <v>105</v>
      </c>
      <c r="BX29" s="1">
        <v>75</v>
      </c>
      <c r="CI29" s="14">
        <v>54</v>
      </c>
      <c r="CJ29" s="15">
        <f t="shared" si="30"/>
        <v>450</v>
      </c>
      <c r="CK29" s="15">
        <f t="shared" si="31"/>
        <v>525</v>
      </c>
      <c r="CL29" s="16"/>
      <c r="CO29" s="16">
        <f t="shared" ref="CO29:CO36" si="88">CL31</f>
        <v>107</v>
      </c>
      <c r="CP29" s="16">
        <f t="shared" ref="CP29:CP36" si="89">CM31</f>
        <v>107</v>
      </c>
      <c r="CQ29" s="16">
        <f t="shared" si="82"/>
        <v>960</v>
      </c>
      <c r="CR29">
        <v>2</v>
      </c>
      <c r="CS29">
        <f t="shared" si="35"/>
        <v>53</v>
      </c>
      <c r="CT29">
        <f t="shared" si="36"/>
        <v>480</v>
      </c>
      <c r="CU29" s="14">
        <v>54</v>
      </c>
      <c r="CV29" s="15">
        <f t="shared" si="37"/>
        <v>525</v>
      </c>
      <c r="CW29" s="15">
        <f t="shared" si="38"/>
        <v>600</v>
      </c>
      <c r="CX29" s="16"/>
      <c r="DA29" s="16">
        <f t="shared" si="83"/>
        <v>107</v>
      </c>
      <c r="DB29" s="16">
        <f t="shared" si="84"/>
        <v>107</v>
      </c>
      <c r="DC29" s="16">
        <f t="shared" si="85"/>
        <v>1120</v>
      </c>
      <c r="DD29">
        <v>2</v>
      </c>
      <c r="DE29">
        <f t="shared" si="40"/>
        <v>53</v>
      </c>
      <c r="DF29">
        <f t="shared" si="19"/>
        <v>560</v>
      </c>
      <c r="DG29" t="s">
        <v>1780</v>
      </c>
      <c r="DH29" s="14">
        <v>54</v>
      </c>
      <c r="DI29" s="15">
        <v>600</v>
      </c>
      <c r="DJ29" s="19">
        <v>750</v>
      </c>
      <c r="DK29" s="19"/>
      <c r="DN29" s="16">
        <f t="shared" si="86"/>
        <v>107</v>
      </c>
      <c r="DO29" s="16">
        <f t="shared" ref="DO29:DO36" si="90">DL31</f>
        <v>107</v>
      </c>
      <c r="DP29" s="16">
        <f t="shared" si="87"/>
        <v>1280</v>
      </c>
      <c r="DQ29">
        <v>2</v>
      </c>
      <c r="DR29">
        <f t="shared" si="21"/>
        <v>53</v>
      </c>
      <c r="DS29">
        <f t="shared" si="22"/>
        <v>640</v>
      </c>
    </row>
    <row r="30" spans="2:123">
      <c r="B30" s="3" t="s">
        <v>1744</v>
      </c>
      <c r="C30" s="3" t="s">
        <v>1745</v>
      </c>
      <c r="E30" t="str">
        <f t="shared" si="7"/>
        <v>5#293</v>
      </c>
      <c r="F30" t="str">
        <f t="shared" si="8"/>
        <v>480</v>
      </c>
      <c r="G30">
        <f t="shared" si="9"/>
        <v>408</v>
      </c>
      <c r="H30" t="str">
        <f t="shared" si="10"/>
        <v>5#408</v>
      </c>
      <c r="I30" t="s">
        <v>391</v>
      </c>
      <c r="J30">
        <v>5</v>
      </c>
      <c r="K30">
        <f t="shared" si="73"/>
        <v>339</v>
      </c>
      <c r="L30">
        <f t="shared" si="74"/>
        <v>349</v>
      </c>
      <c r="M30" s="8" t="str">
        <f t="shared" si="75"/>
        <v>5#339</v>
      </c>
      <c r="N30" s="8" t="str">
        <f t="shared" si="70"/>
        <v>5#349</v>
      </c>
      <c r="O30">
        <f t="shared" si="76"/>
        <v>588</v>
      </c>
      <c r="P30">
        <f t="shared" si="77"/>
        <v>602</v>
      </c>
      <c r="Q30" s="8" t="str">
        <f t="shared" si="78"/>
        <v>5#588</v>
      </c>
      <c r="R30" s="8" t="str">
        <f t="shared" si="79"/>
        <v>5#602</v>
      </c>
      <c r="V30" s="3" t="s">
        <v>1776</v>
      </c>
      <c r="W30" s="5">
        <v>52</v>
      </c>
      <c r="X30" s="3" t="s">
        <v>1776</v>
      </c>
      <c r="Y30" s="5"/>
      <c r="Z30" s="12" t="s">
        <v>220</v>
      </c>
      <c r="AA30" s="5">
        <v>60</v>
      </c>
      <c r="AB30" s="12" t="s">
        <v>226</v>
      </c>
      <c r="AC30" s="5">
        <v>65</v>
      </c>
      <c r="AD30" s="12" t="s">
        <v>233</v>
      </c>
      <c r="AE30" s="5">
        <v>60</v>
      </c>
      <c r="AF30" s="12" t="s">
        <v>229</v>
      </c>
      <c r="AG30" s="5">
        <v>60</v>
      </c>
      <c r="AH30" s="5"/>
      <c r="AI30" s="12" t="s">
        <v>220</v>
      </c>
      <c r="AJ30" s="5">
        <v>20</v>
      </c>
      <c r="AK30" s="5" t="s">
        <v>233</v>
      </c>
      <c r="AU30">
        <v>56</v>
      </c>
      <c r="AV30" s="1">
        <v>540</v>
      </c>
      <c r="AW30" s="1">
        <f t="shared" si="23"/>
        <v>420</v>
      </c>
      <c r="BI30" s="14">
        <v>56</v>
      </c>
      <c r="BJ30" s="17">
        <f t="shared" si="27"/>
        <v>300</v>
      </c>
      <c r="BK30" s="18">
        <f t="shared" si="51"/>
        <v>180</v>
      </c>
      <c r="BV30">
        <v>56</v>
      </c>
      <c r="BW30" s="1">
        <v>420</v>
      </c>
      <c r="BX30" s="1">
        <v>300</v>
      </c>
      <c r="CI30" s="14">
        <v>60</v>
      </c>
      <c r="CJ30" s="15">
        <f t="shared" si="30"/>
        <v>1200</v>
      </c>
      <c r="CK30" s="15">
        <f t="shared" si="31"/>
        <v>1400</v>
      </c>
      <c r="CL30" s="16">
        <f>CI30</f>
        <v>60</v>
      </c>
      <c r="CM30">
        <f>CJ30+CJ57</f>
        <v>1800</v>
      </c>
      <c r="CN30">
        <f>CK30+CK57</f>
        <v>2100</v>
      </c>
      <c r="CO30" s="16">
        <f t="shared" si="88"/>
        <v>108</v>
      </c>
      <c r="CP30" s="16">
        <f t="shared" si="89"/>
        <v>108</v>
      </c>
      <c r="CQ30" s="16">
        <f t="shared" si="82"/>
        <v>960</v>
      </c>
      <c r="CR30">
        <v>2</v>
      </c>
      <c r="CS30">
        <f t="shared" si="35"/>
        <v>54</v>
      </c>
      <c r="CT30">
        <f t="shared" si="36"/>
        <v>480</v>
      </c>
      <c r="CU30" s="14">
        <v>60</v>
      </c>
      <c r="CV30" s="15">
        <f t="shared" si="37"/>
        <v>1400</v>
      </c>
      <c r="CW30" s="15">
        <f t="shared" si="38"/>
        <v>1600</v>
      </c>
      <c r="CX30" s="16">
        <f t="shared" ref="CX30:CX38" si="91">CU30</f>
        <v>60</v>
      </c>
      <c r="CY30">
        <f>CV30+CV57</f>
        <v>2100</v>
      </c>
      <c r="CZ30">
        <f>CW30+CW57</f>
        <v>2400</v>
      </c>
      <c r="DA30" s="16">
        <f t="shared" si="83"/>
        <v>108</v>
      </c>
      <c r="DB30" s="16">
        <f t="shared" si="84"/>
        <v>108</v>
      </c>
      <c r="DC30" s="16">
        <f t="shared" si="85"/>
        <v>1120</v>
      </c>
      <c r="DD30">
        <v>2</v>
      </c>
      <c r="DE30">
        <f t="shared" si="40"/>
        <v>54</v>
      </c>
      <c r="DF30">
        <f t="shared" si="19"/>
        <v>560</v>
      </c>
      <c r="DG30" t="s">
        <v>1781</v>
      </c>
      <c r="DH30" s="14">
        <v>60</v>
      </c>
      <c r="DI30" s="15">
        <v>1600</v>
      </c>
      <c r="DJ30" s="19">
        <v>2000</v>
      </c>
      <c r="DK30" s="19">
        <f t="shared" ref="DK30:DK38" si="92">DH30</f>
        <v>60</v>
      </c>
      <c r="DL30">
        <f>DI30+DI57</f>
        <v>2400</v>
      </c>
      <c r="DM30">
        <f>DJ30+DJ57</f>
        <v>3000</v>
      </c>
      <c r="DN30" s="16">
        <f t="shared" si="86"/>
        <v>108</v>
      </c>
      <c r="DO30" s="16">
        <f t="shared" si="90"/>
        <v>108</v>
      </c>
      <c r="DP30" s="16">
        <f t="shared" si="87"/>
        <v>1280</v>
      </c>
      <c r="DQ30">
        <v>2</v>
      </c>
      <c r="DR30">
        <f t="shared" si="21"/>
        <v>54</v>
      </c>
      <c r="DS30">
        <f t="shared" si="22"/>
        <v>640</v>
      </c>
    </row>
    <row r="31" spans="2:123">
      <c r="B31" s="3" t="s">
        <v>1744</v>
      </c>
      <c r="C31" s="3" t="s">
        <v>1745</v>
      </c>
      <c r="E31" t="str">
        <f t="shared" si="7"/>
        <v>5#293</v>
      </c>
      <c r="F31" t="str">
        <f t="shared" si="8"/>
        <v>480</v>
      </c>
      <c r="G31">
        <f t="shared" si="9"/>
        <v>408</v>
      </c>
      <c r="H31" t="str">
        <f t="shared" si="10"/>
        <v>5#408</v>
      </c>
      <c r="I31" t="s">
        <v>405</v>
      </c>
      <c r="J31">
        <v>2</v>
      </c>
      <c r="K31">
        <f t="shared" si="73"/>
        <v>301</v>
      </c>
      <c r="L31">
        <f t="shared" si="74"/>
        <v>309</v>
      </c>
      <c r="M31" s="8" t="str">
        <f t="shared" si="75"/>
        <v>2#301</v>
      </c>
      <c r="N31" s="8" t="str">
        <f t="shared" si="70"/>
        <v>2#309</v>
      </c>
      <c r="O31">
        <f t="shared" si="76"/>
        <v>504</v>
      </c>
      <c r="P31">
        <f t="shared" si="77"/>
        <v>516</v>
      </c>
      <c r="Q31" s="8" t="str">
        <f t="shared" si="78"/>
        <v>2#504</v>
      </c>
      <c r="R31" s="8" t="str">
        <f t="shared" si="79"/>
        <v>2#516</v>
      </c>
      <c r="V31" s="3" t="s">
        <v>250</v>
      </c>
      <c r="W31" s="5">
        <v>53</v>
      </c>
      <c r="X31" s="3" t="s">
        <v>250</v>
      </c>
      <c r="Y31" s="5"/>
      <c r="Z31" s="12" t="s">
        <v>229</v>
      </c>
      <c r="AA31" s="5">
        <v>20</v>
      </c>
      <c r="AB31" s="12" t="s">
        <v>223</v>
      </c>
      <c r="AC31" s="5">
        <v>65</v>
      </c>
      <c r="AD31" s="12" t="s">
        <v>226</v>
      </c>
      <c r="AE31" s="5">
        <v>25</v>
      </c>
      <c r="AF31" s="12" t="s">
        <v>233</v>
      </c>
      <c r="AG31" s="5">
        <v>5</v>
      </c>
      <c r="AH31" s="5"/>
      <c r="AI31" s="5" t="s">
        <v>259</v>
      </c>
      <c r="AJ31" s="5">
        <v>10</v>
      </c>
      <c r="AK31" s="5" t="s">
        <v>245</v>
      </c>
      <c r="AU31">
        <v>1</v>
      </c>
      <c r="AV31" s="1">
        <v>956</v>
      </c>
      <c r="AW31" s="1">
        <f t="shared" si="23"/>
        <v>744</v>
      </c>
      <c r="BI31" s="14">
        <v>1</v>
      </c>
      <c r="BJ31" s="17">
        <f t="shared" si="27"/>
        <v>531</v>
      </c>
      <c r="BK31" s="18">
        <f t="shared" si="51"/>
        <v>318</v>
      </c>
      <c r="BV31">
        <v>1</v>
      </c>
      <c r="BW31" s="1">
        <v>744</v>
      </c>
      <c r="BX31" s="1">
        <v>531</v>
      </c>
      <c r="CI31" s="14">
        <v>107</v>
      </c>
      <c r="CJ31" s="15">
        <f t="shared" si="30"/>
        <v>960</v>
      </c>
      <c r="CK31" s="15">
        <f t="shared" si="31"/>
        <v>1120</v>
      </c>
      <c r="CL31" s="16">
        <f t="shared" ref="CL31:CL38" si="93">CI31</f>
        <v>107</v>
      </c>
      <c r="CM31">
        <f t="shared" ref="CM31:CM36" si="94">CI31</f>
        <v>107</v>
      </c>
      <c r="CN31">
        <f t="shared" ref="CN31:CN36" si="95">CJ31</f>
        <v>960</v>
      </c>
      <c r="CO31" s="16">
        <f t="shared" si="88"/>
        <v>109</v>
      </c>
      <c r="CP31" s="16">
        <f t="shared" si="89"/>
        <v>109</v>
      </c>
      <c r="CQ31" s="16">
        <f t="shared" si="82"/>
        <v>960</v>
      </c>
      <c r="CR31">
        <v>2</v>
      </c>
      <c r="CS31">
        <f t="shared" si="35"/>
        <v>54</v>
      </c>
      <c r="CT31">
        <f t="shared" si="36"/>
        <v>480</v>
      </c>
      <c r="CU31" s="14">
        <v>107</v>
      </c>
      <c r="CV31" s="15">
        <f t="shared" si="37"/>
        <v>1120</v>
      </c>
      <c r="CW31" s="15">
        <f t="shared" si="38"/>
        <v>1280</v>
      </c>
      <c r="CX31" s="16">
        <f t="shared" si="91"/>
        <v>107</v>
      </c>
      <c r="CY31">
        <f t="shared" ref="CY31:CY36" si="96">CU31</f>
        <v>107</v>
      </c>
      <c r="CZ31">
        <f t="shared" ref="CZ31:CZ36" si="97">CV31</f>
        <v>1120</v>
      </c>
      <c r="DA31" s="16">
        <f t="shared" si="83"/>
        <v>109</v>
      </c>
      <c r="DB31" s="16">
        <f t="shared" si="84"/>
        <v>109</v>
      </c>
      <c r="DC31" s="16">
        <f t="shared" si="85"/>
        <v>1120</v>
      </c>
      <c r="DD31">
        <v>2</v>
      </c>
      <c r="DE31">
        <f t="shared" si="40"/>
        <v>54</v>
      </c>
      <c r="DF31">
        <f t="shared" si="19"/>
        <v>560</v>
      </c>
      <c r="DG31" t="s">
        <v>1782</v>
      </c>
      <c r="DH31" s="14">
        <v>107</v>
      </c>
      <c r="DI31" s="15">
        <v>1280</v>
      </c>
      <c r="DJ31" s="19">
        <v>1600</v>
      </c>
      <c r="DK31" s="19">
        <f t="shared" si="92"/>
        <v>107</v>
      </c>
      <c r="DL31">
        <f t="shared" ref="DL31:DL36" si="98">DH31</f>
        <v>107</v>
      </c>
      <c r="DM31">
        <f t="shared" ref="DM31:DM36" si="99">DI31</f>
        <v>1280</v>
      </c>
      <c r="DN31" s="16">
        <f t="shared" si="86"/>
        <v>109</v>
      </c>
      <c r="DO31" s="16">
        <f t="shared" si="90"/>
        <v>109</v>
      </c>
      <c r="DP31" s="16">
        <f t="shared" si="87"/>
        <v>1280</v>
      </c>
      <c r="DQ31">
        <v>2</v>
      </c>
      <c r="DR31">
        <f t="shared" si="21"/>
        <v>54</v>
      </c>
      <c r="DS31">
        <f t="shared" si="22"/>
        <v>640</v>
      </c>
    </row>
    <row r="32" spans="2:123">
      <c r="B32" s="3" t="s">
        <v>1744</v>
      </c>
      <c r="C32" s="3" t="s">
        <v>1745</v>
      </c>
      <c r="E32" t="str">
        <f t="shared" si="7"/>
        <v>5#293</v>
      </c>
      <c r="F32" t="str">
        <f t="shared" si="8"/>
        <v>480</v>
      </c>
      <c r="G32">
        <f t="shared" si="9"/>
        <v>408</v>
      </c>
      <c r="H32" t="str">
        <f t="shared" si="10"/>
        <v>5#408</v>
      </c>
      <c r="I32" t="s">
        <v>1769</v>
      </c>
      <c r="J32">
        <v>1</v>
      </c>
      <c r="K32">
        <f t="shared" si="73"/>
        <v>2410</v>
      </c>
      <c r="L32">
        <f t="shared" si="74"/>
        <v>2476</v>
      </c>
      <c r="M32" s="8" t="str">
        <f t="shared" si="75"/>
        <v>1#2410</v>
      </c>
      <c r="N32" s="8" t="str">
        <f t="shared" si="70"/>
        <v>1#2476</v>
      </c>
      <c r="O32">
        <f t="shared" si="76"/>
        <v>4032</v>
      </c>
      <c r="P32">
        <f t="shared" si="77"/>
        <v>4128</v>
      </c>
      <c r="Q32" s="8" t="str">
        <f t="shared" si="78"/>
        <v>1#4032</v>
      </c>
      <c r="R32" s="8" t="str">
        <f t="shared" si="79"/>
        <v>1#4128</v>
      </c>
      <c r="V32" s="3" t="s">
        <v>245</v>
      </c>
      <c r="W32" s="5">
        <v>54</v>
      </c>
      <c r="X32" s="3" t="s">
        <v>245</v>
      </c>
      <c r="Y32" s="5"/>
      <c r="Z32" s="12" t="s">
        <v>259</v>
      </c>
      <c r="AA32" s="5">
        <v>60</v>
      </c>
      <c r="AB32" s="12" t="s">
        <v>233</v>
      </c>
      <c r="AC32" s="5">
        <v>15</v>
      </c>
      <c r="AD32" s="12" t="s">
        <v>223</v>
      </c>
      <c r="AE32" s="5">
        <v>25</v>
      </c>
      <c r="AF32" s="12" t="s">
        <v>220</v>
      </c>
      <c r="AG32" s="5">
        <v>10</v>
      </c>
      <c r="AH32" s="5"/>
      <c r="AI32" s="12" t="s">
        <v>1742</v>
      </c>
      <c r="AJ32" s="5">
        <v>20</v>
      </c>
      <c r="AK32" s="5" t="s">
        <v>1763</v>
      </c>
      <c r="AU32">
        <v>2</v>
      </c>
      <c r="AV32" s="1">
        <v>190</v>
      </c>
      <c r="AW32" s="1">
        <f t="shared" si="23"/>
        <v>148</v>
      </c>
      <c r="BI32" s="14">
        <v>2</v>
      </c>
      <c r="BJ32" s="17">
        <f t="shared" si="27"/>
        <v>106</v>
      </c>
      <c r="BK32" s="18">
        <f t="shared" si="51"/>
        <v>63</v>
      </c>
      <c r="BV32">
        <v>2</v>
      </c>
      <c r="BW32" s="1">
        <v>148</v>
      </c>
      <c r="BX32" s="1">
        <v>106</v>
      </c>
      <c r="CI32" s="14">
        <v>108</v>
      </c>
      <c r="CJ32" s="15">
        <f t="shared" si="30"/>
        <v>960</v>
      </c>
      <c r="CK32" s="15">
        <f t="shared" si="31"/>
        <v>1120</v>
      </c>
      <c r="CL32" s="16">
        <f t="shared" si="93"/>
        <v>108</v>
      </c>
      <c r="CM32">
        <f t="shared" si="94"/>
        <v>108</v>
      </c>
      <c r="CN32">
        <f t="shared" si="95"/>
        <v>960</v>
      </c>
      <c r="CO32" s="16">
        <f t="shared" si="88"/>
        <v>110</v>
      </c>
      <c r="CP32" s="16">
        <f t="shared" si="89"/>
        <v>110</v>
      </c>
      <c r="CQ32" s="16">
        <f t="shared" si="82"/>
        <v>960</v>
      </c>
      <c r="CR32">
        <v>2</v>
      </c>
      <c r="CS32">
        <f t="shared" si="35"/>
        <v>55</v>
      </c>
      <c r="CT32">
        <f t="shared" si="36"/>
        <v>480</v>
      </c>
      <c r="CU32" s="14">
        <v>108</v>
      </c>
      <c r="CV32" s="15">
        <f t="shared" si="37"/>
        <v>1120</v>
      </c>
      <c r="CW32" s="15">
        <f t="shared" si="38"/>
        <v>1280</v>
      </c>
      <c r="CX32" s="16">
        <f t="shared" si="91"/>
        <v>108</v>
      </c>
      <c r="CY32">
        <f t="shared" si="96"/>
        <v>108</v>
      </c>
      <c r="CZ32">
        <f t="shared" si="97"/>
        <v>1120</v>
      </c>
      <c r="DA32" s="16">
        <f t="shared" si="83"/>
        <v>110</v>
      </c>
      <c r="DB32" s="16">
        <f t="shared" si="84"/>
        <v>110</v>
      </c>
      <c r="DC32" s="16">
        <f t="shared" si="85"/>
        <v>1120</v>
      </c>
      <c r="DD32">
        <v>2</v>
      </c>
      <c r="DE32">
        <f t="shared" si="40"/>
        <v>55</v>
      </c>
      <c r="DF32">
        <f t="shared" si="19"/>
        <v>560</v>
      </c>
      <c r="DG32" t="s">
        <v>1783</v>
      </c>
      <c r="DH32" s="14">
        <v>108</v>
      </c>
      <c r="DI32" s="15">
        <v>1280</v>
      </c>
      <c r="DJ32" s="19">
        <v>1600</v>
      </c>
      <c r="DK32" s="19">
        <f t="shared" si="92"/>
        <v>108</v>
      </c>
      <c r="DL32">
        <f t="shared" si="98"/>
        <v>108</v>
      </c>
      <c r="DM32">
        <f t="shared" si="99"/>
        <v>1280</v>
      </c>
      <c r="DN32" s="16">
        <f t="shared" si="86"/>
        <v>110</v>
      </c>
      <c r="DO32" s="16">
        <f t="shared" si="90"/>
        <v>110</v>
      </c>
      <c r="DP32" s="16">
        <f t="shared" si="87"/>
        <v>1280</v>
      </c>
      <c r="DQ32">
        <v>2</v>
      </c>
      <c r="DR32">
        <f t="shared" si="21"/>
        <v>55</v>
      </c>
      <c r="DS32">
        <f t="shared" si="22"/>
        <v>640</v>
      </c>
    </row>
    <row r="33" spans="2:123">
      <c r="B33" s="3" t="s">
        <v>831</v>
      </c>
      <c r="C33" s="3" t="s">
        <v>1434</v>
      </c>
      <c r="E33" t="str">
        <f t="shared" si="7"/>
        <v>2#260</v>
      </c>
      <c r="F33" t="str">
        <f t="shared" si="8"/>
        <v>425</v>
      </c>
      <c r="G33">
        <f t="shared" si="9"/>
        <v>361</v>
      </c>
      <c r="H33" t="str">
        <f t="shared" si="10"/>
        <v>2#361</v>
      </c>
      <c r="V33" s="3" t="s">
        <v>259</v>
      </c>
      <c r="W33" s="5">
        <v>55</v>
      </c>
      <c r="X33" s="3" t="s">
        <v>259</v>
      </c>
      <c r="Y33" s="5"/>
      <c r="Z33" s="12" t="s">
        <v>250</v>
      </c>
      <c r="AA33" s="5">
        <v>25</v>
      </c>
      <c r="AB33" s="12" t="s">
        <v>220</v>
      </c>
      <c r="AC33" s="5">
        <v>10</v>
      </c>
      <c r="AD33" s="12" t="s">
        <v>229</v>
      </c>
      <c r="AE33" s="5">
        <v>10</v>
      </c>
      <c r="AF33" s="12" t="s">
        <v>226</v>
      </c>
      <c r="AG33" s="5">
        <v>10</v>
      </c>
      <c r="AH33" s="5"/>
      <c r="AI33" s="12" t="s">
        <v>250</v>
      </c>
      <c r="AJ33" s="5">
        <v>20</v>
      </c>
      <c r="AK33" s="5" t="s">
        <v>1772</v>
      </c>
      <c r="AU33">
        <v>3</v>
      </c>
      <c r="AV33" s="1">
        <v>190</v>
      </c>
      <c r="AW33" s="1">
        <f t="shared" si="23"/>
        <v>148</v>
      </c>
      <c r="BI33" s="14">
        <v>3</v>
      </c>
      <c r="BJ33" s="17">
        <f t="shared" si="27"/>
        <v>106</v>
      </c>
      <c r="BK33" s="18">
        <f t="shared" si="51"/>
        <v>63</v>
      </c>
      <c r="BV33">
        <v>3</v>
      </c>
      <c r="BW33" s="1">
        <v>148</v>
      </c>
      <c r="BX33" s="1">
        <v>106</v>
      </c>
      <c r="CI33" s="14">
        <v>109</v>
      </c>
      <c r="CJ33" s="15">
        <f t="shared" si="30"/>
        <v>960</v>
      </c>
      <c r="CK33" s="15">
        <f t="shared" si="31"/>
        <v>1120</v>
      </c>
      <c r="CL33" s="16">
        <f t="shared" si="93"/>
        <v>109</v>
      </c>
      <c r="CM33">
        <f t="shared" si="94"/>
        <v>109</v>
      </c>
      <c r="CN33">
        <f t="shared" si="95"/>
        <v>960</v>
      </c>
      <c r="CO33" s="16">
        <f t="shared" si="88"/>
        <v>111</v>
      </c>
      <c r="CP33" s="16">
        <f t="shared" si="89"/>
        <v>111</v>
      </c>
      <c r="CQ33" s="16">
        <f t="shared" si="82"/>
        <v>960</v>
      </c>
      <c r="CR33">
        <v>2</v>
      </c>
      <c r="CS33">
        <f t="shared" si="35"/>
        <v>55</v>
      </c>
      <c r="CT33">
        <f t="shared" si="36"/>
        <v>480</v>
      </c>
      <c r="CU33" s="14">
        <v>109</v>
      </c>
      <c r="CV33" s="15">
        <f t="shared" si="37"/>
        <v>1120</v>
      </c>
      <c r="CW33" s="15">
        <f t="shared" si="38"/>
        <v>1280</v>
      </c>
      <c r="CX33" s="16">
        <f t="shared" si="91"/>
        <v>109</v>
      </c>
      <c r="CY33">
        <f t="shared" si="96"/>
        <v>109</v>
      </c>
      <c r="CZ33">
        <f t="shared" si="97"/>
        <v>1120</v>
      </c>
      <c r="DA33" s="16">
        <f t="shared" si="83"/>
        <v>111</v>
      </c>
      <c r="DB33" s="16">
        <f t="shared" si="84"/>
        <v>111</v>
      </c>
      <c r="DC33" s="16">
        <f t="shared" si="85"/>
        <v>1120</v>
      </c>
      <c r="DD33">
        <v>2</v>
      </c>
      <c r="DE33">
        <f t="shared" si="40"/>
        <v>55</v>
      </c>
      <c r="DF33">
        <f t="shared" si="19"/>
        <v>560</v>
      </c>
      <c r="DG33" t="s">
        <v>1784</v>
      </c>
      <c r="DH33" s="14">
        <v>109</v>
      </c>
      <c r="DI33" s="15">
        <v>1280</v>
      </c>
      <c r="DJ33" s="19">
        <v>1600</v>
      </c>
      <c r="DK33" s="19">
        <f t="shared" si="92"/>
        <v>109</v>
      </c>
      <c r="DL33">
        <f t="shared" si="98"/>
        <v>109</v>
      </c>
      <c r="DM33">
        <f t="shared" si="99"/>
        <v>1280</v>
      </c>
      <c r="DN33" s="16">
        <f t="shared" si="86"/>
        <v>111</v>
      </c>
      <c r="DO33" s="16">
        <f t="shared" si="90"/>
        <v>111</v>
      </c>
      <c r="DP33" s="16">
        <f t="shared" si="87"/>
        <v>1280</v>
      </c>
      <c r="DQ33">
        <v>2</v>
      </c>
      <c r="DR33">
        <f t="shared" si="21"/>
        <v>55</v>
      </c>
      <c r="DS33">
        <f t="shared" si="22"/>
        <v>640</v>
      </c>
    </row>
    <row r="34" spans="2:123">
      <c r="B34" s="3" t="s">
        <v>831</v>
      </c>
      <c r="C34" s="3" t="s">
        <v>1434</v>
      </c>
      <c r="E34" t="str">
        <f t="shared" si="7"/>
        <v>2#260</v>
      </c>
      <c r="F34" t="str">
        <f t="shared" si="8"/>
        <v>425</v>
      </c>
      <c r="G34">
        <f t="shared" si="9"/>
        <v>361</v>
      </c>
      <c r="H34" t="str">
        <f t="shared" si="10"/>
        <v>2#361</v>
      </c>
      <c r="I34">
        <v>1</v>
      </c>
      <c r="J34" t="s">
        <v>1737</v>
      </c>
      <c r="K34" s="6">
        <v>0.35</v>
      </c>
      <c r="L34" s="6">
        <v>0.4</v>
      </c>
      <c r="M34">
        <v>4</v>
      </c>
      <c r="N34" t="s">
        <v>1740</v>
      </c>
      <c r="O34" s="6">
        <v>0.35</v>
      </c>
      <c r="P34" s="6">
        <v>0.4</v>
      </c>
      <c r="V34" s="3" t="s">
        <v>1742</v>
      </c>
      <c r="W34" s="5">
        <v>56</v>
      </c>
      <c r="X34" s="3" t="s">
        <v>1742</v>
      </c>
      <c r="Y34" s="5"/>
      <c r="Z34" s="12" t="s">
        <v>245</v>
      </c>
      <c r="AA34" s="5">
        <v>25</v>
      </c>
      <c r="AB34" s="12" t="s">
        <v>250</v>
      </c>
      <c r="AC34" s="5">
        <v>15</v>
      </c>
      <c r="AD34" s="12" t="s">
        <v>259</v>
      </c>
      <c r="AE34" s="5">
        <v>15</v>
      </c>
      <c r="AF34" s="5" t="s">
        <v>223</v>
      </c>
      <c r="AG34" s="5">
        <v>10</v>
      </c>
      <c r="AH34" s="5"/>
      <c r="AI34" s="5" t="s">
        <v>1767</v>
      </c>
      <c r="AJ34" s="5">
        <v>10</v>
      </c>
      <c r="AK34" s="5" t="s">
        <v>1774</v>
      </c>
      <c r="AU34">
        <v>4</v>
      </c>
      <c r="AV34" s="1">
        <v>190</v>
      </c>
      <c r="AW34" s="1">
        <f t="shared" si="23"/>
        <v>148</v>
      </c>
      <c r="BI34" s="14">
        <v>4</v>
      </c>
      <c r="BJ34" s="17">
        <f t="shared" si="27"/>
        <v>106</v>
      </c>
      <c r="BK34" s="18">
        <f t="shared" si="51"/>
        <v>63</v>
      </c>
      <c r="BV34">
        <v>4</v>
      </c>
      <c r="BW34" s="1">
        <v>148</v>
      </c>
      <c r="BX34" s="1">
        <v>106</v>
      </c>
      <c r="CI34" s="14">
        <v>110</v>
      </c>
      <c r="CJ34" s="15">
        <f t="shared" si="30"/>
        <v>960</v>
      </c>
      <c r="CK34" s="15">
        <f t="shared" si="31"/>
        <v>1120</v>
      </c>
      <c r="CL34" s="16">
        <f t="shared" si="93"/>
        <v>110</v>
      </c>
      <c r="CM34">
        <f t="shared" si="94"/>
        <v>110</v>
      </c>
      <c r="CN34">
        <f t="shared" si="95"/>
        <v>960</v>
      </c>
      <c r="CO34" s="16">
        <f t="shared" si="88"/>
        <v>112</v>
      </c>
      <c r="CP34" s="16">
        <f t="shared" si="89"/>
        <v>112</v>
      </c>
      <c r="CQ34" s="16">
        <f t="shared" si="82"/>
        <v>960</v>
      </c>
      <c r="CR34">
        <v>2</v>
      </c>
      <c r="CS34">
        <f t="shared" si="35"/>
        <v>56</v>
      </c>
      <c r="CT34">
        <f t="shared" si="36"/>
        <v>480</v>
      </c>
      <c r="CU34" s="14">
        <v>110</v>
      </c>
      <c r="CV34" s="15">
        <f t="shared" si="37"/>
        <v>1120</v>
      </c>
      <c r="CW34" s="15">
        <f t="shared" si="38"/>
        <v>1280</v>
      </c>
      <c r="CX34" s="16">
        <f t="shared" si="91"/>
        <v>110</v>
      </c>
      <c r="CY34">
        <f t="shared" si="96"/>
        <v>110</v>
      </c>
      <c r="CZ34">
        <f t="shared" si="97"/>
        <v>1120</v>
      </c>
      <c r="DA34" s="16">
        <f t="shared" si="83"/>
        <v>112</v>
      </c>
      <c r="DB34" s="16">
        <f t="shared" si="84"/>
        <v>112</v>
      </c>
      <c r="DC34" s="16">
        <f t="shared" si="85"/>
        <v>1120</v>
      </c>
      <c r="DD34">
        <v>2</v>
      </c>
      <c r="DE34">
        <f t="shared" si="40"/>
        <v>56</v>
      </c>
      <c r="DF34">
        <f t="shared" si="19"/>
        <v>560</v>
      </c>
      <c r="DG34" t="s">
        <v>1785</v>
      </c>
      <c r="DH34" s="14">
        <v>110</v>
      </c>
      <c r="DI34" s="15">
        <v>1280</v>
      </c>
      <c r="DJ34" s="19">
        <v>1600</v>
      </c>
      <c r="DK34" s="19">
        <f t="shared" si="92"/>
        <v>110</v>
      </c>
      <c r="DL34">
        <f t="shared" si="98"/>
        <v>110</v>
      </c>
      <c r="DM34">
        <f t="shared" si="99"/>
        <v>1280</v>
      </c>
      <c r="DN34" s="16">
        <f t="shared" si="86"/>
        <v>112</v>
      </c>
      <c r="DO34" s="16">
        <f t="shared" si="90"/>
        <v>112</v>
      </c>
      <c r="DP34" s="16">
        <f t="shared" si="87"/>
        <v>1280</v>
      </c>
      <c r="DQ34">
        <v>2</v>
      </c>
      <c r="DR34">
        <f t="shared" si="21"/>
        <v>56</v>
      </c>
      <c r="DS34">
        <f t="shared" si="22"/>
        <v>640</v>
      </c>
    </row>
    <row r="35" spans="2:123">
      <c r="B35" s="3" t="s">
        <v>831</v>
      </c>
      <c r="C35" s="3" t="s">
        <v>1434</v>
      </c>
      <c r="E35" t="str">
        <f t="shared" si="7"/>
        <v>2#260</v>
      </c>
      <c r="F35" t="str">
        <f t="shared" si="8"/>
        <v>425</v>
      </c>
      <c r="G35">
        <f t="shared" si="9"/>
        <v>361</v>
      </c>
      <c r="H35" t="str">
        <f t="shared" si="10"/>
        <v>2#361</v>
      </c>
      <c r="V35" s="3" t="s">
        <v>1774</v>
      </c>
      <c r="W35" s="5">
        <v>57</v>
      </c>
      <c r="X35" s="3" t="s">
        <v>1774</v>
      </c>
      <c r="Y35" s="5"/>
      <c r="Z35" s="12" t="s">
        <v>1743</v>
      </c>
      <c r="AA35" s="5">
        <v>100</v>
      </c>
      <c r="AB35" s="12" t="s">
        <v>245</v>
      </c>
      <c r="AC35" s="5">
        <v>15</v>
      </c>
      <c r="AD35" s="12" t="s">
        <v>250</v>
      </c>
      <c r="AE35" s="5">
        <v>60</v>
      </c>
      <c r="AF35" s="12" t="s">
        <v>259</v>
      </c>
      <c r="AG35" s="5">
        <v>25</v>
      </c>
      <c r="AH35" s="5"/>
      <c r="AI35" s="5" t="s">
        <v>1770</v>
      </c>
      <c r="AJ35" s="5">
        <v>10</v>
      </c>
      <c r="AK35" s="5" t="s">
        <v>1776</v>
      </c>
      <c r="AU35">
        <v>55</v>
      </c>
      <c r="AV35" s="1">
        <v>225</v>
      </c>
      <c r="AW35" s="1">
        <f t="shared" si="23"/>
        <v>175</v>
      </c>
      <c r="BI35" s="14">
        <v>55</v>
      </c>
      <c r="BJ35" s="17">
        <f t="shared" si="27"/>
        <v>125</v>
      </c>
      <c r="BK35" s="18">
        <f t="shared" si="51"/>
        <v>75</v>
      </c>
      <c r="BV35">
        <v>55</v>
      </c>
      <c r="BW35" s="1">
        <v>175</v>
      </c>
      <c r="BX35" s="1">
        <v>125</v>
      </c>
      <c r="CI35" s="14">
        <v>111</v>
      </c>
      <c r="CJ35" s="15">
        <f t="shared" si="30"/>
        <v>960</v>
      </c>
      <c r="CK35" s="15">
        <f t="shared" si="31"/>
        <v>1120</v>
      </c>
      <c r="CL35" s="16">
        <f t="shared" si="93"/>
        <v>111</v>
      </c>
      <c r="CM35">
        <f t="shared" si="94"/>
        <v>111</v>
      </c>
      <c r="CN35">
        <f t="shared" si="95"/>
        <v>960</v>
      </c>
      <c r="CO35" s="16">
        <f t="shared" si="88"/>
        <v>3</v>
      </c>
      <c r="CP35" s="16">
        <f t="shared" si="89"/>
        <v>756</v>
      </c>
      <c r="CQ35" s="16">
        <f t="shared" si="82"/>
        <v>882</v>
      </c>
      <c r="CR35">
        <v>4</v>
      </c>
      <c r="CS35">
        <f t="shared" si="35"/>
        <v>189</v>
      </c>
      <c r="CT35">
        <f t="shared" si="36"/>
        <v>220</v>
      </c>
      <c r="CU35" s="14">
        <v>111</v>
      </c>
      <c r="CV35" s="15">
        <f t="shared" si="37"/>
        <v>1120</v>
      </c>
      <c r="CW35" s="15">
        <f t="shared" si="38"/>
        <v>1280</v>
      </c>
      <c r="CX35" s="16">
        <f t="shared" si="91"/>
        <v>111</v>
      </c>
      <c r="CY35">
        <f t="shared" si="96"/>
        <v>111</v>
      </c>
      <c r="CZ35">
        <f t="shared" si="97"/>
        <v>1120</v>
      </c>
      <c r="DA35" s="16">
        <f t="shared" si="83"/>
        <v>3</v>
      </c>
      <c r="DB35" s="16">
        <f t="shared" si="84"/>
        <v>882</v>
      </c>
      <c r="DC35" s="16">
        <f t="shared" si="85"/>
        <v>1008</v>
      </c>
      <c r="DD35">
        <v>4</v>
      </c>
      <c r="DE35">
        <f t="shared" si="40"/>
        <v>220</v>
      </c>
      <c r="DF35">
        <f t="shared" si="19"/>
        <v>252</v>
      </c>
      <c r="DG35" t="str">
        <f t="shared" si="41"/>
        <v>护甲</v>
      </c>
      <c r="DH35" s="14">
        <v>111</v>
      </c>
      <c r="DI35" s="15">
        <v>1280</v>
      </c>
      <c r="DJ35" s="19">
        <v>1600</v>
      </c>
      <c r="DK35" s="19">
        <f t="shared" si="92"/>
        <v>111</v>
      </c>
      <c r="DL35">
        <f t="shared" si="98"/>
        <v>111</v>
      </c>
      <c r="DM35">
        <f t="shared" si="99"/>
        <v>1280</v>
      </c>
      <c r="DN35" s="16">
        <f t="shared" si="86"/>
        <v>3</v>
      </c>
      <c r="DO35" s="16">
        <f t="shared" si="90"/>
        <v>1008</v>
      </c>
      <c r="DP35" s="16">
        <f t="shared" si="87"/>
        <v>1260</v>
      </c>
      <c r="DQ35">
        <v>4</v>
      </c>
      <c r="DR35">
        <f t="shared" si="21"/>
        <v>252</v>
      </c>
      <c r="DS35">
        <f t="shared" si="22"/>
        <v>315</v>
      </c>
    </row>
    <row r="36" spans="2:123">
      <c r="B36" s="3" t="s">
        <v>1437</v>
      </c>
      <c r="C36" s="3" t="s">
        <v>1467</v>
      </c>
      <c r="E36" t="str">
        <f t="shared" si="7"/>
        <v>1#2080</v>
      </c>
      <c r="F36" t="str">
        <f t="shared" si="8"/>
        <v>3401</v>
      </c>
      <c r="G36">
        <f t="shared" si="9"/>
        <v>2890</v>
      </c>
      <c r="H36" t="str">
        <f t="shared" si="10"/>
        <v>1#2890</v>
      </c>
      <c r="M36" s="8" t="s">
        <v>1758</v>
      </c>
      <c r="N36" s="8" t="s">
        <v>1759</v>
      </c>
      <c r="Q36" t="s">
        <v>1754</v>
      </c>
      <c r="R36" t="s">
        <v>1760</v>
      </c>
      <c r="V36" s="3" t="s">
        <v>1772</v>
      </c>
      <c r="W36" s="5">
        <v>58</v>
      </c>
      <c r="X36" s="3" t="s">
        <v>1772</v>
      </c>
      <c r="Y36" s="5"/>
      <c r="Z36" s="12" t="s">
        <v>1742</v>
      </c>
      <c r="AA36" s="5">
        <v>70</v>
      </c>
      <c r="AB36" s="12" t="s">
        <v>1748</v>
      </c>
      <c r="AC36" s="5">
        <v>100</v>
      </c>
      <c r="AD36" s="12" t="s">
        <v>245</v>
      </c>
      <c r="AE36" s="5">
        <v>60</v>
      </c>
      <c r="AF36" s="12" t="s">
        <v>1742</v>
      </c>
      <c r="AG36" s="5">
        <v>10</v>
      </c>
      <c r="AH36" s="5"/>
      <c r="AI36" s="5" t="s">
        <v>229</v>
      </c>
      <c r="AJ36" s="5">
        <v>10</v>
      </c>
      <c r="AK36" s="12" t="s">
        <v>1749</v>
      </c>
      <c r="AU36">
        <v>56</v>
      </c>
      <c r="AV36" s="1">
        <v>270</v>
      </c>
      <c r="AW36" s="1">
        <f t="shared" si="23"/>
        <v>210</v>
      </c>
      <c r="BI36" s="14">
        <v>56</v>
      </c>
      <c r="BJ36" s="17">
        <f t="shared" si="27"/>
        <v>150</v>
      </c>
      <c r="BK36" s="18">
        <f t="shared" si="51"/>
        <v>90</v>
      </c>
      <c r="BV36">
        <v>56</v>
      </c>
      <c r="BW36" s="1">
        <v>210</v>
      </c>
      <c r="BX36" s="1">
        <v>150</v>
      </c>
      <c r="CI36" s="14">
        <v>112</v>
      </c>
      <c r="CJ36" s="15">
        <f t="shared" si="30"/>
        <v>960</v>
      </c>
      <c r="CK36" s="15">
        <f t="shared" si="31"/>
        <v>1120</v>
      </c>
      <c r="CL36" s="16">
        <f t="shared" si="93"/>
        <v>112</v>
      </c>
      <c r="CM36">
        <f t="shared" si="94"/>
        <v>112</v>
      </c>
      <c r="CN36">
        <f t="shared" si="95"/>
        <v>960</v>
      </c>
      <c r="CO36" s="16">
        <f t="shared" si="88"/>
        <v>4</v>
      </c>
      <c r="CP36" s="16">
        <f t="shared" si="89"/>
        <v>756</v>
      </c>
      <c r="CQ36" s="16">
        <f t="shared" si="82"/>
        <v>882</v>
      </c>
      <c r="CR36">
        <v>4</v>
      </c>
      <c r="CS36">
        <f t="shared" si="35"/>
        <v>189</v>
      </c>
      <c r="CT36">
        <f t="shared" si="36"/>
        <v>220</v>
      </c>
      <c r="CU36" s="14">
        <v>112</v>
      </c>
      <c r="CV36" s="15">
        <f t="shared" si="37"/>
        <v>1120</v>
      </c>
      <c r="CW36" s="15">
        <f t="shared" si="38"/>
        <v>1280</v>
      </c>
      <c r="CX36" s="16">
        <f t="shared" si="91"/>
        <v>112</v>
      </c>
      <c r="CY36">
        <f t="shared" si="96"/>
        <v>112</v>
      </c>
      <c r="CZ36">
        <f t="shared" si="97"/>
        <v>1120</v>
      </c>
      <c r="DA36" s="16">
        <f t="shared" si="83"/>
        <v>4</v>
      </c>
      <c r="DB36" s="16">
        <f t="shared" si="84"/>
        <v>882</v>
      </c>
      <c r="DC36" s="16">
        <f t="shared" si="85"/>
        <v>1008</v>
      </c>
      <c r="DD36">
        <v>4</v>
      </c>
      <c r="DE36">
        <f t="shared" si="40"/>
        <v>220</v>
      </c>
      <c r="DF36">
        <f t="shared" si="19"/>
        <v>252</v>
      </c>
      <c r="DG36" t="str">
        <f t="shared" si="41"/>
        <v>魔抗</v>
      </c>
      <c r="DH36" s="14">
        <v>112</v>
      </c>
      <c r="DI36" s="15">
        <v>1280</v>
      </c>
      <c r="DJ36" s="19">
        <v>1600</v>
      </c>
      <c r="DK36" s="19">
        <f t="shared" si="92"/>
        <v>112</v>
      </c>
      <c r="DL36">
        <f t="shared" si="98"/>
        <v>112</v>
      </c>
      <c r="DM36">
        <f t="shared" si="99"/>
        <v>1280</v>
      </c>
      <c r="DN36" s="16">
        <f t="shared" si="86"/>
        <v>4</v>
      </c>
      <c r="DO36" s="16">
        <f t="shared" si="90"/>
        <v>1008</v>
      </c>
      <c r="DP36" s="16">
        <f t="shared" si="87"/>
        <v>1260</v>
      </c>
      <c r="DQ36">
        <v>4</v>
      </c>
      <c r="DR36">
        <f t="shared" si="21"/>
        <v>252</v>
      </c>
      <c r="DS36">
        <f t="shared" si="22"/>
        <v>315</v>
      </c>
    </row>
    <row r="37" spans="2:123">
      <c r="B37" s="3" t="s">
        <v>1437</v>
      </c>
      <c r="C37" s="3" t="s">
        <v>1467</v>
      </c>
      <c r="E37" t="str">
        <f t="shared" si="7"/>
        <v>1#2080</v>
      </c>
      <c r="F37" t="str">
        <f t="shared" si="8"/>
        <v>3401</v>
      </c>
      <c r="G37">
        <f t="shared" si="9"/>
        <v>2890</v>
      </c>
      <c r="H37" t="str">
        <f t="shared" si="10"/>
        <v>1#2890</v>
      </c>
      <c r="I37" t="s">
        <v>219</v>
      </c>
      <c r="J37">
        <v>2</v>
      </c>
      <c r="K37">
        <f>INT((L17-K17)*$K$34+K17)</f>
        <v>953</v>
      </c>
      <c r="L37">
        <f>INT((L17-K17)*$L$34+K17)</f>
        <v>978</v>
      </c>
      <c r="M37" s="8" t="str">
        <f t="shared" ref="M37:M43" si="100">$J37&amp;"#"&amp;K37</f>
        <v>2#953</v>
      </c>
      <c r="N37" s="8" t="str">
        <f t="shared" ref="N37:N43" si="101">$J37&amp;"#"&amp;L37</f>
        <v>2#978</v>
      </c>
      <c r="O37">
        <f>INT((P17-O17)*$O$34+O17)</f>
        <v>1692</v>
      </c>
      <c r="P37">
        <f>INT((P17-O17)*$P$34+O17)</f>
        <v>1728</v>
      </c>
      <c r="Q37" s="8" t="str">
        <f>$J37&amp;"#"&amp;O37</f>
        <v>2#1692</v>
      </c>
      <c r="R37" s="8" t="str">
        <f>$J37&amp;"#"&amp;P37</f>
        <v>2#1728</v>
      </c>
      <c r="V37" s="3" t="s">
        <v>1749</v>
      </c>
      <c r="W37" s="5">
        <v>60</v>
      </c>
      <c r="X37" s="3" t="s">
        <v>1749</v>
      </c>
      <c r="Y37" s="5"/>
      <c r="Z37" s="5"/>
      <c r="AA37" s="5"/>
      <c r="AB37" s="12" t="s">
        <v>1749</v>
      </c>
      <c r="AC37" s="5">
        <v>100</v>
      </c>
      <c r="AD37" s="12" t="s">
        <v>1742</v>
      </c>
      <c r="AE37" s="5">
        <v>20</v>
      </c>
      <c r="AF37" s="5"/>
      <c r="AG37" s="5"/>
      <c r="AH37" s="5"/>
      <c r="AI37" s="5"/>
      <c r="AJ37" s="5"/>
      <c r="AK37" s="5"/>
      <c r="AU37">
        <v>5</v>
      </c>
      <c r="AV37" s="1">
        <v>43</v>
      </c>
      <c r="AW37" s="1">
        <f t="shared" si="23"/>
        <v>33</v>
      </c>
      <c r="BI37" s="14">
        <v>5</v>
      </c>
      <c r="BJ37" s="17">
        <f t="shared" si="27"/>
        <v>24</v>
      </c>
      <c r="BK37" s="18">
        <f t="shared" si="51"/>
        <v>14</v>
      </c>
      <c r="BV37">
        <v>5</v>
      </c>
      <c r="BW37" s="1">
        <v>33</v>
      </c>
      <c r="BX37" s="1">
        <v>24</v>
      </c>
      <c r="CI37" s="14">
        <v>3</v>
      </c>
      <c r="CJ37" s="15">
        <f t="shared" si="30"/>
        <v>540</v>
      </c>
      <c r="CK37" s="15">
        <f t="shared" si="31"/>
        <v>630</v>
      </c>
      <c r="CL37" s="16">
        <f t="shared" si="93"/>
        <v>3</v>
      </c>
      <c r="CM37">
        <f>CJ37+CJ46</f>
        <v>756</v>
      </c>
      <c r="CN37">
        <f>CK37+CK46</f>
        <v>882</v>
      </c>
      <c r="CO37" s="16">
        <f>CL55</f>
        <v>62</v>
      </c>
      <c r="CP37" s="16">
        <f>CM55</f>
        <v>600</v>
      </c>
      <c r="CQ37" s="16">
        <f>CN55</f>
        <v>700</v>
      </c>
      <c r="CR37">
        <v>1</v>
      </c>
      <c r="CS37">
        <f t="shared" si="35"/>
        <v>600</v>
      </c>
      <c r="CT37">
        <f t="shared" si="36"/>
        <v>700</v>
      </c>
      <c r="CU37" s="14">
        <v>3</v>
      </c>
      <c r="CV37" s="15">
        <f t="shared" si="37"/>
        <v>630</v>
      </c>
      <c r="CW37" s="15">
        <f t="shared" si="38"/>
        <v>720</v>
      </c>
      <c r="CX37" s="16">
        <f t="shared" si="91"/>
        <v>3</v>
      </c>
      <c r="CY37">
        <f>CV37+CV46</f>
        <v>882</v>
      </c>
      <c r="CZ37">
        <f>CW37+CW46</f>
        <v>1008</v>
      </c>
      <c r="DA37" s="16">
        <f>CX55</f>
        <v>62</v>
      </c>
      <c r="DB37" s="16">
        <f>CY55</f>
        <v>700</v>
      </c>
      <c r="DC37" s="16">
        <f>CZ55</f>
        <v>800</v>
      </c>
      <c r="DD37">
        <v>1</v>
      </c>
      <c r="DE37">
        <f t="shared" si="40"/>
        <v>700</v>
      </c>
      <c r="DF37">
        <f t="shared" si="19"/>
        <v>800</v>
      </c>
      <c r="DG37" t="str">
        <f t="shared" si="41"/>
        <v>攻击百分比</v>
      </c>
      <c r="DH37" s="14">
        <v>3</v>
      </c>
      <c r="DI37" s="15">
        <v>720</v>
      </c>
      <c r="DJ37" s="19">
        <v>900</v>
      </c>
      <c r="DK37" s="19">
        <f t="shared" si="92"/>
        <v>3</v>
      </c>
      <c r="DL37">
        <f>DI37+DI46</f>
        <v>1008</v>
      </c>
      <c r="DM37">
        <f>DJ37+DJ46</f>
        <v>1260</v>
      </c>
      <c r="DN37" s="16">
        <f>DK55</f>
        <v>62</v>
      </c>
      <c r="DO37" s="16">
        <f>DL55</f>
        <v>800</v>
      </c>
      <c r="DP37" s="16">
        <f>DM55</f>
        <v>1000</v>
      </c>
      <c r="DQ37">
        <v>1</v>
      </c>
      <c r="DR37">
        <f t="shared" si="21"/>
        <v>800</v>
      </c>
      <c r="DS37">
        <f t="shared" si="22"/>
        <v>1000</v>
      </c>
    </row>
    <row r="38" spans="2:123">
      <c r="B38" s="3" t="s">
        <v>1437</v>
      </c>
      <c r="C38" s="3" t="s">
        <v>1467</v>
      </c>
      <c r="E38" t="str">
        <f t="shared" si="7"/>
        <v>1#2080</v>
      </c>
      <c r="F38" t="str">
        <f t="shared" si="8"/>
        <v>3401</v>
      </c>
      <c r="G38">
        <f t="shared" si="9"/>
        <v>2890</v>
      </c>
      <c r="H38" t="str">
        <f t="shared" si="10"/>
        <v>1#2890</v>
      </c>
      <c r="I38" t="s">
        <v>1762</v>
      </c>
      <c r="J38">
        <v>3</v>
      </c>
      <c r="K38">
        <f t="shared" ref="K38:K43" si="102">INT((L18-K18)*$K$34+K18)</f>
        <v>1032</v>
      </c>
      <c r="L38">
        <f t="shared" ref="L38:L43" si="103">INT((L18-K18)*$L$34+K18)</f>
        <v>1059</v>
      </c>
      <c r="M38" s="8" t="str">
        <f t="shared" si="100"/>
        <v>3#1032</v>
      </c>
      <c r="N38" s="8" t="str">
        <f t="shared" si="101"/>
        <v>3#1059</v>
      </c>
      <c r="O38">
        <f t="shared" ref="O38:O43" si="104">INT((P18-O18)*$O$34+O18)</f>
        <v>1833</v>
      </c>
      <c r="P38">
        <f t="shared" ref="P38:P43" si="105">INT((P18-O18)*$P$34+O18)</f>
        <v>1872</v>
      </c>
      <c r="Q38" s="8" t="str">
        <f t="shared" ref="Q38:Q43" si="106">$J38&amp;"#"&amp;O38</f>
        <v>3#1833</v>
      </c>
      <c r="R38" s="8" t="str">
        <f t="shared" ref="R38:R43" si="107">$J38&amp;"#"&amp;P38</f>
        <v>3#1872</v>
      </c>
      <c r="V38" s="3" t="s">
        <v>1763</v>
      </c>
      <c r="W38" s="5">
        <v>61</v>
      </c>
      <c r="X38" s="3" t="s">
        <v>1763</v>
      </c>
      <c r="AU38">
        <v>53</v>
      </c>
      <c r="AV38" s="1">
        <v>900</v>
      </c>
      <c r="AW38" s="1">
        <f t="shared" si="23"/>
        <v>700</v>
      </c>
      <c r="BI38" s="14">
        <v>53</v>
      </c>
      <c r="BJ38" s="17">
        <f t="shared" si="27"/>
        <v>500</v>
      </c>
      <c r="BK38" s="18">
        <f t="shared" si="51"/>
        <v>300</v>
      </c>
      <c r="BV38">
        <v>53</v>
      </c>
      <c r="BW38" s="1">
        <v>700</v>
      </c>
      <c r="BX38" s="1">
        <v>500</v>
      </c>
      <c r="CI38" s="14">
        <v>4</v>
      </c>
      <c r="CJ38" s="15">
        <f t="shared" si="30"/>
        <v>540</v>
      </c>
      <c r="CK38" s="15">
        <f t="shared" si="31"/>
        <v>630</v>
      </c>
      <c r="CL38" s="16">
        <f t="shared" si="93"/>
        <v>4</v>
      </c>
      <c r="CM38">
        <f>CJ38+CJ47</f>
        <v>756</v>
      </c>
      <c r="CN38">
        <f>CK38+CK47</f>
        <v>882</v>
      </c>
      <c r="CO38" s="16">
        <f t="shared" ref="CO38:CQ39" si="108">CL58</f>
        <v>57</v>
      </c>
      <c r="CP38" s="16">
        <f t="shared" si="108"/>
        <v>1200</v>
      </c>
      <c r="CQ38" s="16">
        <f t="shared" si="108"/>
        <v>1400</v>
      </c>
      <c r="CR38">
        <v>3</v>
      </c>
      <c r="CS38">
        <f t="shared" si="35"/>
        <v>400</v>
      </c>
      <c r="CT38">
        <f t="shared" si="36"/>
        <v>466</v>
      </c>
      <c r="CU38" s="14">
        <v>4</v>
      </c>
      <c r="CV38" s="15">
        <f t="shared" si="37"/>
        <v>630</v>
      </c>
      <c r="CW38" s="15">
        <f t="shared" si="38"/>
        <v>720</v>
      </c>
      <c r="CX38" s="16">
        <f t="shared" si="91"/>
        <v>4</v>
      </c>
      <c r="CY38">
        <f>CV38+CV47</f>
        <v>882</v>
      </c>
      <c r="CZ38">
        <f>CW38+CW47</f>
        <v>1008</v>
      </c>
      <c r="DA38" s="16">
        <f t="shared" ref="DA38:DC39" si="109">CX58</f>
        <v>57</v>
      </c>
      <c r="DB38" s="16">
        <f t="shared" si="109"/>
        <v>1400</v>
      </c>
      <c r="DC38" s="16">
        <f t="shared" si="109"/>
        <v>1600</v>
      </c>
      <c r="DD38">
        <v>3</v>
      </c>
      <c r="DE38">
        <f t="shared" si="40"/>
        <v>466</v>
      </c>
      <c r="DF38">
        <f t="shared" si="19"/>
        <v>533</v>
      </c>
      <c r="DG38" t="str">
        <f t="shared" si="41"/>
        <v>受治疗</v>
      </c>
      <c r="DH38" s="14">
        <v>4</v>
      </c>
      <c r="DI38" s="15">
        <v>720</v>
      </c>
      <c r="DJ38" s="19">
        <v>900</v>
      </c>
      <c r="DK38" s="19">
        <f t="shared" si="92"/>
        <v>4</v>
      </c>
      <c r="DL38">
        <f>DI38+DI47</f>
        <v>1008</v>
      </c>
      <c r="DM38">
        <f>DJ38+DJ47</f>
        <v>1260</v>
      </c>
      <c r="DN38" s="16">
        <f t="shared" ref="DN38:DP39" si="110">DK58</f>
        <v>57</v>
      </c>
      <c r="DO38" s="16">
        <f t="shared" si="110"/>
        <v>1600</v>
      </c>
      <c r="DP38" s="16">
        <f t="shared" si="110"/>
        <v>2000</v>
      </c>
      <c r="DQ38">
        <v>3</v>
      </c>
      <c r="DR38">
        <f t="shared" si="21"/>
        <v>533</v>
      </c>
      <c r="DS38">
        <f t="shared" si="22"/>
        <v>666</v>
      </c>
    </row>
    <row r="39" spans="2:123">
      <c r="B39" s="3" t="s">
        <v>712</v>
      </c>
      <c r="C39" s="3" t="s">
        <v>724</v>
      </c>
      <c r="E39" t="str">
        <f t="shared" ref="E39:E71" si="111">B39</f>
        <v>2#1440</v>
      </c>
      <c r="F39" t="str">
        <f t="shared" ref="F39:F71" si="112">RIGHT(C39,LEN(C39)-FIND("#",C39,1))</f>
        <v>2160</v>
      </c>
      <c r="G39">
        <f t="shared" ref="G39:G71" si="113">INT(F39*0.85)</f>
        <v>1836</v>
      </c>
      <c r="H39" t="str">
        <f t="shared" ref="H39:H71" si="114">LEFT(C39,2)&amp;G39</f>
        <v>2#1836</v>
      </c>
      <c r="I39" t="s">
        <v>1762</v>
      </c>
      <c r="J39">
        <v>4</v>
      </c>
      <c r="K39">
        <f t="shared" si="102"/>
        <v>1032</v>
      </c>
      <c r="L39">
        <f t="shared" si="103"/>
        <v>1059</v>
      </c>
      <c r="M39" s="8" t="str">
        <f t="shared" si="100"/>
        <v>4#1032</v>
      </c>
      <c r="N39" s="8" t="str">
        <f t="shared" si="101"/>
        <v>4#1059</v>
      </c>
      <c r="O39">
        <f t="shared" si="104"/>
        <v>1833</v>
      </c>
      <c r="P39">
        <f t="shared" si="105"/>
        <v>1872</v>
      </c>
      <c r="Q39" s="8" t="str">
        <f t="shared" si="106"/>
        <v>4#1833</v>
      </c>
      <c r="R39" s="8" t="str">
        <f t="shared" si="107"/>
        <v>4#1872</v>
      </c>
      <c r="V39" s="3" t="s">
        <v>1767</v>
      </c>
      <c r="W39" s="5">
        <v>62</v>
      </c>
      <c r="X39" s="3" t="s">
        <v>1767</v>
      </c>
      <c r="Z39">
        <f>VLOOKUP(Z30,$V$24:$W$42,2,FALSE)</f>
        <v>2</v>
      </c>
      <c r="AA39" t="e">
        <f t="shared" ref="AA39:AE39" si="115">AA30*VLOOKUP(Z30,$AB$2:$AF$8,4,FALSE)</f>
        <v>#N/A</v>
      </c>
      <c r="AB39">
        <f t="shared" ref="AB39:AB46" si="116">VLOOKUP(AB30,$V$24:$W$42,2,FALSE)</f>
        <v>3</v>
      </c>
      <c r="AC39" t="e">
        <f t="shared" si="115"/>
        <v>#N/A</v>
      </c>
      <c r="AD39">
        <f t="shared" ref="AD39:AD46" si="117">VLOOKUP(AD30,$V$24:$W$42,2,FALSE)</f>
        <v>1</v>
      </c>
      <c r="AE39" t="e">
        <f t="shared" si="115"/>
        <v>#N/A</v>
      </c>
      <c r="AF39">
        <f t="shared" ref="AF39:AF45" si="118">VLOOKUP(AF30,$V$24:$W$42,2,FALSE)</f>
        <v>5</v>
      </c>
      <c r="AG39" t="e">
        <f>AG30*VLOOKUP(AF30,$AB$2:$AF$8,4,FALSE)</f>
        <v>#N/A</v>
      </c>
      <c r="AI39">
        <f t="shared" ref="AI39:AI45" si="119">VLOOKUP(AI30,$V$24:$W$42,2,FALSE)</f>
        <v>2</v>
      </c>
      <c r="AK39">
        <f t="shared" ref="AK39:AK45" si="120">VLOOKUP(AK30,$V$24:$W$42,2,FALSE)</f>
        <v>1</v>
      </c>
      <c r="AM39" t="s">
        <v>215</v>
      </c>
      <c r="AN39" t="s">
        <v>1786</v>
      </c>
      <c r="AO39">
        <v>0.3</v>
      </c>
      <c r="AP39">
        <v>0.5</v>
      </c>
      <c r="AU39">
        <v>55</v>
      </c>
      <c r="AV39" s="1">
        <v>450</v>
      </c>
      <c r="AW39" s="1">
        <f t="shared" si="23"/>
        <v>350</v>
      </c>
      <c r="BI39" s="14">
        <v>55</v>
      </c>
      <c r="BJ39" s="17">
        <f t="shared" si="27"/>
        <v>250</v>
      </c>
      <c r="BK39" s="18">
        <f t="shared" si="51"/>
        <v>150</v>
      </c>
      <c r="BV39">
        <v>55</v>
      </c>
      <c r="BW39" s="1">
        <v>350</v>
      </c>
      <c r="BX39" s="1">
        <v>250</v>
      </c>
      <c r="CI39" s="14">
        <v>5</v>
      </c>
      <c r="CJ39" s="15">
        <f t="shared" si="30"/>
        <v>50</v>
      </c>
      <c r="CK39" s="15">
        <f t="shared" si="31"/>
        <v>58</v>
      </c>
      <c r="CL39" s="16"/>
      <c r="CO39" s="16">
        <f t="shared" si="108"/>
        <v>58</v>
      </c>
      <c r="CP39" s="16">
        <f t="shared" si="108"/>
        <v>1200</v>
      </c>
      <c r="CQ39" s="16">
        <f t="shared" si="108"/>
        <v>1400</v>
      </c>
      <c r="CR39">
        <v>2</v>
      </c>
      <c r="CS39">
        <f t="shared" si="35"/>
        <v>600</v>
      </c>
      <c r="CT39">
        <f t="shared" si="36"/>
        <v>700</v>
      </c>
      <c r="CU39" s="14">
        <v>5</v>
      </c>
      <c r="CV39" s="15">
        <f t="shared" si="37"/>
        <v>58</v>
      </c>
      <c r="CW39" s="15">
        <f t="shared" si="38"/>
        <v>67</v>
      </c>
      <c r="CX39" s="16"/>
      <c r="DA39" s="16">
        <f t="shared" si="109"/>
        <v>58</v>
      </c>
      <c r="DB39" s="16">
        <f t="shared" si="109"/>
        <v>1400</v>
      </c>
      <c r="DC39" s="16">
        <f t="shared" si="109"/>
        <v>1600</v>
      </c>
      <c r="DD39">
        <v>2</v>
      </c>
      <c r="DE39">
        <f t="shared" si="40"/>
        <v>700</v>
      </c>
      <c r="DF39">
        <f t="shared" si="19"/>
        <v>800</v>
      </c>
      <c r="DG39" t="str">
        <f t="shared" si="41"/>
        <v>治疗</v>
      </c>
      <c r="DH39" s="14">
        <v>5</v>
      </c>
      <c r="DI39" s="15">
        <v>67</v>
      </c>
      <c r="DJ39" s="19">
        <v>84</v>
      </c>
      <c r="DK39" s="19"/>
      <c r="DN39" s="16">
        <f t="shared" si="110"/>
        <v>58</v>
      </c>
      <c r="DO39" s="16">
        <f t="shared" si="110"/>
        <v>1600</v>
      </c>
      <c r="DP39" s="16">
        <f t="shared" si="110"/>
        <v>2000</v>
      </c>
      <c r="DQ39">
        <v>2</v>
      </c>
      <c r="DR39">
        <f t="shared" si="21"/>
        <v>800</v>
      </c>
      <c r="DS39">
        <f t="shared" si="22"/>
        <v>1000</v>
      </c>
    </row>
    <row r="40" spans="2:123">
      <c r="B40" s="4" t="str">
        <f t="shared" ref="B40:B53" si="121">B39</f>
        <v>2#1440</v>
      </c>
      <c r="C40" s="4" t="str">
        <f t="shared" ref="C40:C53" si="122">C39</f>
        <v>2#2160</v>
      </c>
      <c r="E40" t="str">
        <f t="shared" si="111"/>
        <v>2#1440</v>
      </c>
      <c r="F40" t="str">
        <f t="shared" si="112"/>
        <v>2160</v>
      </c>
      <c r="G40">
        <f t="shared" si="113"/>
        <v>1836</v>
      </c>
      <c r="H40" t="str">
        <f t="shared" si="114"/>
        <v>2#1836</v>
      </c>
      <c r="I40" t="s">
        <v>1764</v>
      </c>
      <c r="J40">
        <v>1</v>
      </c>
      <c r="K40">
        <f t="shared" si="102"/>
        <v>9534</v>
      </c>
      <c r="L40">
        <f t="shared" si="103"/>
        <v>9782</v>
      </c>
      <c r="M40" s="8" t="str">
        <f t="shared" si="100"/>
        <v>1#9534</v>
      </c>
      <c r="N40" s="8" t="str">
        <f t="shared" si="101"/>
        <v>1#9782</v>
      </c>
      <c r="O40">
        <f t="shared" si="104"/>
        <v>16920</v>
      </c>
      <c r="P40">
        <f t="shared" si="105"/>
        <v>17280</v>
      </c>
      <c r="Q40" s="8" t="str">
        <f t="shared" si="106"/>
        <v>1#16920</v>
      </c>
      <c r="R40" s="8" t="str">
        <f t="shared" si="107"/>
        <v>1#17280</v>
      </c>
      <c r="V40" s="3" t="s">
        <v>1787</v>
      </c>
      <c r="W40" s="5">
        <v>63</v>
      </c>
      <c r="X40" s="3" t="s">
        <v>1787</v>
      </c>
      <c r="Z40">
        <f t="shared" ref="Z40:Z45" si="123">VLOOKUP(Z31,$V$24:$W$42,2,FALSE)</f>
        <v>5</v>
      </c>
      <c r="AA40" t="e">
        <f t="shared" ref="AA40:AA45" si="124">AA31*VLOOKUP(Z31,$AB$2:$AF$8,4,FALSE)</f>
        <v>#N/A</v>
      </c>
      <c r="AB40">
        <f t="shared" si="116"/>
        <v>4</v>
      </c>
      <c r="AC40" t="e">
        <f t="shared" ref="AC40:AG40" si="125">AC31*VLOOKUP(AB31,$AB$2:$AF$8,4,FALSE)</f>
        <v>#N/A</v>
      </c>
      <c r="AD40">
        <f t="shared" si="117"/>
        <v>3</v>
      </c>
      <c r="AE40" t="e">
        <f t="shared" si="125"/>
        <v>#N/A</v>
      </c>
      <c r="AF40">
        <f t="shared" si="118"/>
        <v>1</v>
      </c>
      <c r="AG40" t="e">
        <f t="shared" si="125"/>
        <v>#N/A</v>
      </c>
      <c r="AI40">
        <f t="shared" si="119"/>
        <v>55</v>
      </c>
      <c r="AK40">
        <f t="shared" si="120"/>
        <v>54</v>
      </c>
      <c r="AN40" t="s">
        <v>1788</v>
      </c>
      <c r="AO40">
        <v>0.5</v>
      </c>
      <c r="AP40">
        <v>0.7</v>
      </c>
      <c r="AU40">
        <v>56</v>
      </c>
      <c r="AV40" s="1">
        <v>900</v>
      </c>
      <c r="AW40" s="1">
        <f t="shared" si="23"/>
        <v>700</v>
      </c>
      <c r="BI40" s="14">
        <v>56</v>
      </c>
      <c r="BJ40" s="17">
        <f t="shared" si="27"/>
        <v>500</v>
      </c>
      <c r="BK40" s="18">
        <f t="shared" si="51"/>
        <v>300</v>
      </c>
      <c r="BV40">
        <v>56</v>
      </c>
      <c r="BW40" s="1">
        <v>700</v>
      </c>
      <c r="BX40" s="1">
        <v>500</v>
      </c>
      <c r="CI40" s="14">
        <v>53</v>
      </c>
      <c r="CJ40" s="15">
        <f t="shared" si="30"/>
        <v>1800</v>
      </c>
      <c r="CK40" s="15">
        <f t="shared" si="31"/>
        <v>2100</v>
      </c>
      <c r="CL40" s="16"/>
      <c r="CO40" s="16">
        <f>CL61</f>
        <v>61</v>
      </c>
      <c r="CP40" s="16">
        <f>CM61</f>
        <v>600</v>
      </c>
      <c r="CQ40" s="16">
        <f>CN61</f>
        <v>700</v>
      </c>
      <c r="CR40">
        <v>2</v>
      </c>
      <c r="CS40">
        <f t="shared" si="35"/>
        <v>300</v>
      </c>
      <c r="CT40">
        <f t="shared" si="36"/>
        <v>350</v>
      </c>
      <c r="CU40" s="14">
        <v>53</v>
      </c>
      <c r="CV40" s="15">
        <f t="shared" si="37"/>
        <v>2100</v>
      </c>
      <c r="CW40" s="15">
        <f t="shared" si="38"/>
        <v>2400</v>
      </c>
      <c r="CX40" s="16"/>
      <c r="DA40" s="16">
        <f>CX61</f>
        <v>61</v>
      </c>
      <c r="DB40" s="16">
        <f>CY61</f>
        <v>700</v>
      </c>
      <c r="DC40" s="16">
        <f>CZ61</f>
        <v>800</v>
      </c>
      <c r="DD40">
        <v>2</v>
      </c>
      <c r="DE40">
        <f t="shared" si="40"/>
        <v>350</v>
      </c>
      <c r="DF40">
        <f t="shared" si="19"/>
        <v>400</v>
      </c>
      <c r="DG40" t="str">
        <f t="shared" si="41"/>
        <v>生命百分比</v>
      </c>
      <c r="DH40" s="14">
        <v>53</v>
      </c>
      <c r="DI40" s="15">
        <v>2400</v>
      </c>
      <c r="DJ40" s="19">
        <v>3000</v>
      </c>
      <c r="DK40" s="19"/>
      <c r="DN40" s="16">
        <f>DK61</f>
        <v>61</v>
      </c>
      <c r="DO40" s="16">
        <f>DL61</f>
        <v>800</v>
      </c>
      <c r="DP40" s="16">
        <f>DM61</f>
        <v>1000</v>
      </c>
      <c r="DQ40">
        <v>2</v>
      </c>
      <c r="DR40">
        <f t="shared" si="21"/>
        <v>400</v>
      </c>
      <c r="DS40">
        <f t="shared" si="22"/>
        <v>500</v>
      </c>
    </row>
    <row r="41" spans="2:123">
      <c r="B41" s="4" t="str">
        <f t="shared" si="121"/>
        <v>2#1440</v>
      </c>
      <c r="C41" s="4" t="str">
        <f t="shared" si="122"/>
        <v>2#2160</v>
      </c>
      <c r="E41" t="str">
        <f t="shared" si="111"/>
        <v>2#1440</v>
      </c>
      <c r="F41" t="str">
        <f t="shared" si="112"/>
        <v>2160</v>
      </c>
      <c r="G41">
        <f t="shared" si="113"/>
        <v>1836</v>
      </c>
      <c r="H41" t="str">
        <f t="shared" si="114"/>
        <v>2#1836</v>
      </c>
      <c r="I41" t="s">
        <v>391</v>
      </c>
      <c r="J41">
        <v>5</v>
      </c>
      <c r="K41">
        <f t="shared" si="102"/>
        <v>358</v>
      </c>
      <c r="L41">
        <f t="shared" si="103"/>
        <v>367</v>
      </c>
      <c r="M41" s="8" t="str">
        <f t="shared" si="100"/>
        <v>5#358</v>
      </c>
      <c r="N41" s="8" t="str">
        <f t="shared" si="101"/>
        <v>5#367</v>
      </c>
      <c r="O41">
        <f t="shared" si="104"/>
        <v>658</v>
      </c>
      <c r="P41">
        <f t="shared" si="105"/>
        <v>672</v>
      </c>
      <c r="Q41" s="8" t="str">
        <f t="shared" si="106"/>
        <v>5#658</v>
      </c>
      <c r="R41" s="8" t="str">
        <f t="shared" si="107"/>
        <v>5#672</v>
      </c>
      <c r="V41" s="3" t="s">
        <v>1789</v>
      </c>
      <c r="W41" s="5">
        <v>64</v>
      </c>
      <c r="X41" s="3" t="s">
        <v>1789</v>
      </c>
      <c r="Z41">
        <f t="shared" si="123"/>
        <v>55</v>
      </c>
      <c r="AA41">
        <f t="shared" si="124"/>
        <v>600</v>
      </c>
      <c r="AB41">
        <f t="shared" si="116"/>
        <v>1</v>
      </c>
      <c r="AC41" t="e">
        <f t="shared" ref="AC41:AG41" si="126">AC32*VLOOKUP(AB32,$AB$2:$AF$8,4,FALSE)</f>
        <v>#N/A</v>
      </c>
      <c r="AD41">
        <f t="shared" si="117"/>
        <v>4</v>
      </c>
      <c r="AE41" t="e">
        <f t="shared" si="126"/>
        <v>#N/A</v>
      </c>
      <c r="AF41">
        <f t="shared" si="118"/>
        <v>2</v>
      </c>
      <c r="AG41" t="e">
        <f t="shared" si="126"/>
        <v>#N/A</v>
      </c>
      <c r="AI41">
        <f t="shared" si="119"/>
        <v>56</v>
      </c>
      <c r="AK41">
        <f t="shared" si="120"/>
        <v>61</v>
      </c>
      <c r="AN41" t="s">
        <v>1790</v>
      </c>
      <c r="AO41">
        <v>0.7</v>
      </c>
      <c r="AP41">
        <v>0.9</v>
      </c>
      <c r="AU41">
        <v>61</v>
      </c>
      <c r="AV41" s="1">
        <v>900</v>
      </c>
      <c r="AW41" s="1">
        <f t="shared" si="23"/>
        <v>700</v>
      </c>
      <c r="AX41">
        <f>AU41</f>
        <v>61</v>
      </c>
      <c r="AY41">
        <f>AV41</f>
        <v>900</v>
      </c>
      <c r="AZ41">
        <f>AW41</f>
        <v>700</v>
      </c>
      <c r="BI41" s="14">
        <v>61</v>
      </c>
      <c r="BJ41" s="17">
        <f t="shared" si="27"/>
        <v>500</v>
      </c>
      <c r="BK41" s="18">
        <f t="shared" si="51"/>
        <v>300</v>
      </c>
      <c r="BL41">
        <f t="shared" ref="BL41:BN41" si="127">BI41</f>
        <v>61</v>
      </c>
      <c r="BM41">
        <f t="shared" si="127"/>
        <v>500</v>
      </c>
      <c r="BN41">
        <f t="shared" si="127"/>
        <v>300</v>
      </c>
      <c r="BV41">
        <v>61</v>
      </c>
      <c r="BW41" s="1">
        <v>700</v>
      </c>
      <c r="BX41" s="1">
        <v>500</v>
      </c>
      <c r="BY41">
        <f t="shared" ref="BY41:CA41" si="128">BV41</f>
        <v>61</v>
      </c>
      <c r="BZ41">
        <f t="shared" si="128"/>
        <v>700</v>
      </c>
      <c r="CA41">
        <f t="shared" si="128"/>
        <v>500</v>
      </c>
      <c r="CI41" s="14">
        <v>54</v>
      </c>
      <c r="CJ41" s="15">
        <f t="shared" si="30"/>
        <v>1800</v>
      </c>
      <c r="CK41" s="15">
        <f t="shared" si="31"/>
        <v>2100</v>
      </c>
      <c r="CL41" s="16"/>
      <c r="CO41">
        <f t="shared" ref="CO41:CQ41" si="129">CL54</f>
        <v>51</v>
      </c>
      <c r="CP41">
        <f t="shared" si="129"/>
        <v>600</v>
      </c>
      <c r="CQ41">
        <f t="shared" si="129"/>
        <v>700</v>
      </c>
      <c r="CR41">
        <v>1</v>
      </c>
      <c r="CS41">
        <f t="shared" si="35"/>
        <v>600</v>
      </c>
      <c r="CT41">
        <f t="shared" si="36"/>
        <v>700</v>
      </c>
      <c r="CU41" s="14">
        <v>54</v>
      </c>
      <c r="CV41" s="15">
        <f t="shared" si="37"/>
        <v>2100</v>
      </c>
      <c r="CW41" s="15">
        <f t="shared" si="38"/>
        <v>2400</v>
      </c>
      <c r="CX41" s="16"/>
      <c r="DA41">
        <f t="shared" ref="DA41:DC41" si="130">CX54</f>
        <v>51</v>
      </c>
      <c r="DB41">
        <f t="shared" si="130"/>
        <v>700</v>
      </c>
      <c r="DC41">
        <f t="shared" si="130"/>
        <v>800</v>
      </c>
      <c r="DD41">
        <v>1</v>
      </c>
      <c r="DE41">
        <f t="shared" si="40"/>
        <v>700</v>
      </c>
      <c r="DF41">
        <f t="shared" si="19"/>
        <v>800</v>
      </c>
      <c r="DG41" t="s">
        <v>1770</v>
      </c>
      <c r="DH41" s="14">
        <v>54</v>
      </c>
      <c r="DI41" s="15">
        <v>2400</v>
      </c>
      <c r="DJ41" s="19">
        <v>3000</v>
      </c>
      <c r="DK41" s="19"/>
      <c r="DN41">
        <f>DK54</f>
        <v>51</v>
      </c>
      <c r="DO41">
        <f>DL54</f>
        <v>800</v>
      </c>
      <c r="DP41">
        <f>DM54</f>
        <v>1000</v>
      </c>
      <c r="DQ41">
        <v>1</v>
      </c>
      <c r="DR41">
        <f t="shared" si="21"/>
        <v>800</v>
      </c>
      <c r="DS41">
        <f t="shared" si="22"/>
        <v>1000</v>
      </c>
    </row>
    <row r="42" spans="2:123">
      <c r="B42" s="4" t="str">
        <f t="shared" si="121"/>
        <v>2#1440</v>
      </c>
      <c r="C42" s="4" t="str">
        <f t="shared" si="122"/>
        <v>2#2160</v>
      </c>
      <c r="E42" t="str">
        <f t="shared" si="111"/>
        <v>2#1440</v>
      </c>
      <c r="F42" t="str">
        <f t="shared" si="112"/>
        <v>2160</v>
      </c>
      <c r="G42">
        <f t="shared" si="113"/>
        <v>1836</v>
      </c>
      <c r="H42" t="str">
        <f t="shared" si="114"/>
        <v>2#1836</v>
      </c>
      <c r="I42" t="s">
        <v>405</v>
      </c>
      <c r="J42">
        <v>2</v>
      </c>
      <c r="K42">
        <f t="shared" si="102"/>
        <v>317</v>
      </c>
      <c r="L42">
        <f t="shared" si="103"/>
        <v>326</v>
      </c>
      <c r="M42" s="8" t="str">
        <f t="shared" si="100"/>
        <v>2#317</v>
      </c>
      <c r="N42" s="8" t="str">
        <f t="shared" si="101"/>
        <v>2#326</v>
      </c>
      <c r="O42">
        <f t="shared" si="104"/>
        <v>564</v>
      </c>
      <c r="P42">
        <f t="shared" si="105"/>
        <v>576</v>
      </c>
      <c r="Q42" s="8" t="str">
        <f t="shared" si="106"/>
        <v>2#564</v>
      </c>
      <c r="R42" s="8" t="str">
        <f t="shared" si="107"/>
        <v>2#576</v>
      </c>
      <c r="V42" s="3" t="s">
        <v>1791</v>
      </c>
      <c r="W42" s="5">
        <v>65</v>
      </c>
      <c r="X42" s="3" t="s">
        <v>1791</v>
      </c>
      <c r="Z42">
        <f t="shared" si="123"/>
        <v>53</v>
      </c>
      <c r="AA42">
        <f t="shared" si="124"/>
        <v>750</v>
      </c>
      <c r="AB42">
        <f t="shared" si="116"/>
        <v>2</v>
      </c>
      <c r="AC42" t="e">
        <f t="shared" ref="AC42:AG42" si="131">AC33*VLOOKUP(AB33,$AB$2:$AF$8,4,FALSE)</f>
        <v>#N/A</v>
      </c>
      <c r="AD42">
        <f t="shared" si="117"/>
        <v>5</v>
      </c>
      <c r="AE42" t="e">
        <f t="shared" si="131"/>
        <v>#N/A</v>
      </c>
      <c r="AF42">
        <f t="shared" si="118"/>
        <v>3</v>
      </c>
      <c r="AG42" t="e">
        <f t="shared" si="131"/>
        <v>#N/A</v>
      </c>
      <c r="AI42">
        <f t="shared" si="119"/>
        <v>53</v>
      </c>
      <c r="AK42">
        <f t="shared" si="120"/>
        <v>58</v>
      </c>
      <c r="AU42">
        <v>54</v>
      </c>
      <c r="AV42" s="1">
        <v>900</v>
      </c>
      <c r="AW42" s="1">
        <f t="shared" si="23"/>
        <v>700</v>
      </c>
      <c r="BI42" s="14">
        <v>54</v>
      </c>
      <c r="BJ42" s="17">
        <f t="shared" si="27"/>
        <v>500</v>
      </c>
      <c r="BK42" s="18">
        <f t="shared" si="51"/>
        <v>300</v>
      </c>
      <c r="BV42">
        <v>54</v>
      </c>
      <c r="BW42" s="1">
        <v>700</v>
      </c>
      <c r="BX42" s="1">
        <v>500</v>
      </c>
      <c r="CI42" s="14">
        <v>55</v>
      </c>
      <c r="CJ42" s="15">
        <f t="shared" si="30"/>
        <v>180</v>
      </c>
      <c r="CK42" s="15">
        <f t="shared" si="31"/>
        <v>210</v>
      </c>
      <c r="CL42" s="16"/>
      <c r="CO42">
        <f t="shared" ref="CO42:CQ42" si="132">CL60</f>
        <v>52</v>
      </c>
      <c r="CP42">
        <f t="shared" si="132"/>
        <v>600</v>
      </c>
      <c r="CQ42">
        <f t="shared" si="132"/>
        <v>700</v>
      </c>
      <c r="CR42">
        <v>3</v>
      </c>
      <c r="CS42">
        <f t="shared" si="35"/>
        <v>200</v>
      </c>
      <c r="CT42">
        <f t="shared" si="36"/>
        <v>233</v>
      </c>
      <c r="CU42" s="14">
        <v>55</v>
      </c>
      <c r="CV42" s="15">
        <f t="shared" si="37"/>
        <v>210</v>
      </c>
      <c r="CW42" s="15">
        <f t="shared" si="38"/>
        <v>240</v>
      </c>
      <c r="CX42" s="16"/>
      <c r="DA42">
        <f t="shared" ref="DA42:DC42" si="133">CX60</f>
        <v>52</v>
      </c>
      <c r="DB42">
        <f t="shared" si="133"/>
        <v>700</v>
      </c>
      <c r="DC42">
        <f t="shared" si="133"/>
        <v>800</v>
      </c>
      <c r="DD42">
        <v>3</v>
      </c>
      <c r="DE42">
        <f t="shared" si="40"/>
        <v>233</v>
      </c>
      <c r="DF42">
        <f t="shared" si="19"/>
        <v>266</v>
      </c>
      <c r="DG42" t="s">
        <v>1776</v>
      </c>
      <c r="DH42" s="14">
        <v>55</v>
      </c>
      <c r="DI42" s="15">
        <v>240</v>
      </c>
      <c r="DJ42" s="19">
        <v>300</v>
      </c>
      <c r="DK42" s="19"/>
      <c r="DN42">
        <f>DK60</f>
        <v>52</v>
      </c>
      <c r="DO42">
        <f>DL60</f>
        <v>800</v>
      </c>
      <c r="DP42">
        <f>DM60</f>
        <v>1000</v>
      </c>
      <c r="DQ42">
        <v>3</v>
      </c>
      <c r="DR42">
        <f t="shared" si="21"/>
        <v>266</v>
      </c>
      <c r="DS42">
        <f t="shared" si="22"/>
        <v>333</v>
      </c>
    </row>
    <row r="43" spans="2:123">
      <c r="B43" s="4" t="str">
        <f t="shared" si="121"/>
        <v>2#1440</v>
      </c>
      <c r="C43" s="4" t="str">
        <f t="shared" si="122"/>
        <v>2#2160</v>
      </c>
      <c r="E43" t="str">
        <f t="shared" si="111"/>
        <v>2#1440</v>
      </c>
      <c r="F43" t="str">
        <f t="shared" si="112"/>
        <v>2160</v>
      </c>
      <c r="G43">
        <f t="shared" si="113"/>
        <v>1836</v>
      </c>
      <c r="H43" t="str">
        <f t="shared" si="114"/>
        <v>2#1836</v>
      </c>
      <c r="I43" t="s">
        <v>1769</v>
      </c>
      <c r="J43">
        <v>1</v>
      </c>
      <c r="K43">
        <f t="shared" si="102"/>
        <v>2542</v>
      </c>
      <c r="L43">
        <f t="shared" si="103"/>
        <v>2608</v>
      </c>
      <c r="M43" s="8" t="str">
        <f t="shared" si="100"/>
        <v>1#2542</v>
      </c>
      <c r="N43" s="8" t="str">
        <f t="shared" si="101"/>
        <v>1#2608</v>
      </c>
      <c r="O43">
        <f t="shared" si="104"/>
        <v>4512</v>
      </c>
      <c r="P43">
        <f t="shared" si="105"/>
        <v>4608</v>
      </c>
      <c r="Q43" s="8" t="str">
        <f t="shared" si="106"/>
        <v>1#4512</v>
      </c>
      <c r="R43" s="8" t="str">
        <f t="shared" si="107"/>
        <v>1#4608</v>
      </c>
      <c r="Z43">
        <f t="shared" si="123"/>
        <v>54</v>
      </c>
      <c r="AA43">
        <f t="shared" si="124"/>
        <v>750</v>
      </c>
      <c r="AB43">
        <f t="shared" si="116"/>
        <v>53</v>
      </c>
      <c r="AC43">
        <f t="shared" ref="AC43:AG43" si="134">AC34*VLOOKUP(AB34,$AB$2:$AF$8,4,FALSE)</f>
        <v>450</v>
      </c>
      <c r="AD43">
        <f t="shared" si="117"/>
        <v>55</v>
      </c>
      <c r="AE43">
        <f t="shared" si="134"/>
        <v>150</v>
      </c>
      <c r="AF43">
        <f t="shared" si="118"/>
        <v>4</v>
      </c>
      <c r="AG43" t="e">
        <f t="shared" si="134"/>
        <v>#N/A</v>
      </c>
      <c r="AI43">
        <f t="shared" si="119"/>
        <v>62</v>
      </c>
      <c r="AK43">
        <f t="shared" si="120"/>
        <v>57</v>
      </c>
      <c r="AM43" t="s">
        <v>217</v>
      </c>
      <c r="AN43" t="s">
        <v>1786</v>
      </c>
      <c r="AO43">
        <v>0.6</v>
      </c>
      <c r="AP43">
        <v>0.7</v>
      </c>
      <c r="AU43">
        <v>60</v>
      </c>
      <c r="AV43" s="1">
        <v>450</v>
      </c>
      <c r="AW43" s="1">
        <f t="shared" si="23"/>
        <v>350</v>
      </c>
      <c r="AX43">
        <f>AU43</f>
        <v>60</v>
      </c>
      <c r="AY43">
        <f>AV43</f>
        <v>450</v>
      </c>
      <c r="AZ43">
        <f>AW43</f>
        <v>350</v>
      </c>
      <c r="BI43" s="14">
        <v>60</v>
      </c>
      <c r="BJ43" s="17">
        <f t="shared" si="27"/>
        <v>250</v>
      </c>
      <c r="BK43" s="18">
        <f t="shared" si="51"/>
        <v>150</v>
      </c>
      <c r="BL43">
        <f t="shared" ref="BL43:BN43" si="135">BI43</f>
        <v>60</v>
      </c>
      <c r="BM43">
        <f t="shared" si="135"/>
        <v>250</v>
      </c>
      <c r="BN43">
        <f t="shared" si="135"/>
        <v>150</v>
      </c>
      <c r="BV43">
        <v>60</v>
      </c>
      <c r="BW43" s="1">
        <v>350</v>
      </c>
      <c r="BX43" s="1">
        <v>250</v>
      </c>
      <c r="BY43">
        <f t="shared" ref="BY43:CA43" si="136">BV43</f>
        <v>60</v>
      </c>
      <c r="BZ43">
        <f t="shared" si="136"/>
        <v>350</v>
      </c>
      <c r="CA43">
        <f t="shared" si="136"/>
        <v>250</v>
      </c>
      <c r="CI43" s="14">
        <v>56</v>
      </c>
      <c r="CJ43" s="15">
        <f t="shared" si="30"/>
        <v>720</v>
      </c>
      <c r="CK43" s="15">
        <f t="shared" si="31"/>
        <v>840</v>
      </c>
      <c r="CL43" s="16"/>
      <c r="CU43" s="14">
        <v>56</v>
      </c>
      <c r="CV43" s="15">
        <f t="shared" si="37"/>
        <v>840</v>
      </c>
      <c r="CW43" s="15">
        <f t="shared" si="38"/>
        <v>960</v>
      </c>
      <c r="CX43" s="16"/>
      <c r="DH43" s="14">
        <v>56</v>
      </c>
      <c r="DI43" s="15">
        <v>960</v>
      </c>
      <c r="DJ43" s="19">
        <v>1200</v>
      </c>
      <c r="DK43" s="19"/>
    </row>
    <row r="44" spans="2:123">
      <c r="B44" s="4" t="str">
        <f t="shared" si="121"/>
        <v>2#1440</v>
      </c>
      <c r="C44" s="4" t="str">
        <f t="shared" si="122"/>
        <v>2#2160</v>
      </c>
      <c r="E44" t="str">
        <f t="shared" si="111"/>
        <v>2#1440</v>
      </c>
      <c r="F44" t="str">
        <f t="shared" si="112"/>
        <v>2160</v>
      </c>
      <c r="G44">
        <f t="shared" si="113"/>
        <v>1836</v>
      </c>
      <c r="H44" t="str">
        <f t="shared" si="114"/>
        <v>2#1836</v>
      </c>
      <c r="Z44" t="e">
        <f t="shared" si="123"/>
        <v>#N/A</v>
      </c>
      <c r="AA44">
        <f t="shared" si="124"/>
        <v>0</v>
      </c>
      <c r="AB44">
        <f t="shared" si="116"/>
        <v>54</v>
      </c>
      <c r="AC44">
        <f t="shared" ref="AC44:AG44" si="137">AC35*VLOOKUP(AB35,$AB$2:$AF$8,4,FALSE)</f>
        <v>450</v>
      </c>
      <c r="AD44">
        <f t="shared" si="117"/>
        <v>53</v>
      </c>
      <c r="AE44">
        <f t="shared" si="137"/>
        <v>1800</v>
      </c>
      <c r="AF44">
        <f t="shared" si="118"/>
        <v>55</v>
      </c>
      <c r="AG44">
        <f t="shared" si="137"/>
        <v>250</v>
      </c>
      <c r="AI44">
        <f t="shared" si="119"/>
        <v>51</v>
      </c>
      <c r="AK44">
        <f t="shared" si="120"/>
        <v>52</v>
      </c>
      <c r="AN44" t="s">
        <v>1788</v>
      </c>
      <c r="AO44">
        <v>0.7</v>
      </c>
      <c r="AP44">
        <v>0.8</v>
      </c>
      <c r="CI44" s="14">
        <v>1</v>
      </c>
      <c r="CJ44" s="15">
        <f t="shared" si="30"/>
        <v>1080</v>
      </c>
      <c r="CK44" s="15">
        <f t="shared" si="31"/>
        <v>1260</v>
      </c>
      <c r="CL44" s="16"/>
      <c r="CU44" s="14">
        <v>1</v>
      </c>
      <c r="CV44" s="15">
        <f t="shared" si="37"/>
        <v>1260</v>
      </c>
      <c r="CW44" s="15">
        <f t="shared" si="38"/>
        <v>1440</v>
      </c>
      <c r="CX44" s="16"/>
      <c r="DH44" s="14">
        <v>1</v>
      </c>
      <c r="DI44" s="15">
        <v>1440</v>
      </c>
      <c r="DJ44" s="19">
        <v>1800</v>
      </c>
      <c r="DK44" s="19"/>
    </row>
    <row r="45" spans="2:123">
      <c r="B45" s="4" t="str">
        <f t="shared" si="121"/>
        <v>2#1440</v>
      </c>
      <c r="C45" s="4" t="str">
        <f t="shared" si="122"/>
        <v>2#2160</v>
      </c>
      <c r="E45" t="str">
        <f t="shared" si="111"/>
        <v>2#1440</v>
      </c>
      <c r="F45" t="str">
        <f t="shared" si="112"/>
        <v>2160</v>
      </c>
      <c r="G45">
        <f t="shared" si="113"/>
        <v>1836</v>
      </c>
      <c r="H45" t="str">
        <f t="shared" si="114"/>
        <v>2#1836</v>
      </c>
      <c r="I45">
        <v>1</v>
      </c>
      <c r="J45" t="s">
        <v>1740</v>
      </c>
      <c r="K45" s="6">
        <v>0.65</v>
      </c>
      <c r="L45" s="6">
        <v>0.7</v>
      </c>
      <c r="M45">
        <v>1</v>
      </c>
      <c r="N45" t="s">
        <v>1737</v>
      </c>
      <c r="O45" s="6">
        <v>0.4</v>
      </c>
      <c r="P45" s="6">
        <v>0.45</v>
      </c>
      <c r="Z45">
        <f t="shared" si="123"/>
        <v>56</v>
      </c>
      <c r="AA45">
        <f t="shared" si="124"/>
        <v>2100</v>
      </c>
      <c r="AB45" t="e">
        <f t="shared" si="116"/>
        <v>#N/A</v>
      </c>
      <c r="AC45">
        <f t="shared" ref="AC45:AG45" si="138">AC36*VLOOKUP(AB36,$AB$2:$AF$8,4,FALSE)</f>
        <v>0</v>
      </c>
      <c r="AD45">
        <f t="shared" si="117"/>
        <v>54</v>
      </c>
      <c r="AE45">
        <f t="shared" si="138"/>
        <v>1800</v>
      </c>
      <c r="AF45">
        <f t="shared" si="118"/>
        <v>56</v>
      </c>
      <c r="AG45">
        <f t="shared" si="138"/>
        <v>300</v>
      </c>
      <c r="AI45">
        <f t="shared" si="119"/>
        <v>5</v>
      </c>
      <c r="AK45">
        <f t="shared" si="120"/>
        <v>60</v>
      </c>
      <c r="AN45" t="s">
        <v>1790</v>
      </c>
      <c r="AO45">
        <v>0.8</v>
      </c>
      <c r="AP45">
        <v>1</v>
      </c>
      <c r="CI45" s="14">
        <v>2</v>
      </c>
      <c r="CJ45" s="15">
        <f t="shared" si="30"/>
        <v>216</v>
      </c>
      <c r="CK45" s="15">
        <f t="shared" si="31"/>
        <v>252</v>
      </c>
      <c r="CL45" s="16"/>
      <c r="CU45" s="14">
        <v>2</v>
      </c>
      <c r="CV45" s="15">
        <f t="shared" si="37"/>
        <v>252</v>
      </c>
      <c r="CW45" s="15">
        <f t="shared" si="38"/>
        <v>288</v>
      </c>
      <c r="CX45" s="16"/>
      <c r="DH45" s="14">
        <v>2</v>
      </c>
      <c r="DI45" s="15">
        <v>288</v>
      </c>
      <c r="DJ45" s="19">
        <v>360</v>
      </c>
      <c r="DK45" s="19"/>
    </row>
    <row r="46" spans="2:123">
      <c r="B46" s="4" t="str">
        <f t="shared" si="121"/>
        <v>2#1440</v>
      </c>
      <c r="C46" s="4" t="str">
        <f t="shared" si="122"/>
        <v>2#2160</v>
      </c>
      <c r="E46" t="str">
        <f t="shared" si="111"/>
        <v>2#1440</v>
      </c>
      <c r="F46" t="str">
        <f t="shared" si="112"/>
        <v>2160</v>
      </c>
      <c r="G46">
        <f t="shared" si="113"/>
        <v>1836</v>
      </c>
      <c r="H46" t="str">
        <f t="shared" si="114"/>
        <v>2#1836</v>
      </c>
      <c r="M46" s="8" t="s">
        <v>1758</v>
      </c>
      <c r="N46" s="8" t="s">
        <v>1759</v>
      </c>
      <c r="Q46" t="s">
        <v>1754</v>
      </c>
      <c r="R46" t="s">
        <v>1760</v>
      </c>
      <c r="AB46">
        <f t="shared" si="116"/>
        <v>60</v>
      </c>
      <c r="AC46">
        <f t="shared" ref="AC46:AG46" si="139">AC37*VLOOKUP(AB37,$AB$2:$AF$8,4,FALSE)</f>
        <v>0</v>
      </c>
      <c r="AD46">
        <f t="shared" si="117"/>
        <v>56</v>
      </c>
      <c r="AE46">
        <f t="shared" si="139"/>
        <v>600</v>
      </c>
      <c r="AG46" t="e">
        <f t="shared" si="139"/>
        <v>#N/A</v>
      </c>
      <c r="CI46" s="14">
        <v>3</v>
      </c>
      <c r="CJ46" s="15">
        <f t="shared" si="30"/>
        <v>216</v>
      </c>
      <c r="CK46" s="15">
        <f t="shared" si="31"/>
        <v>252</v>
      </c>
      <c r="CL46" s="16"/>
      <c r="CU46" s="14">
        <v>3</v>
      </c>
      <c r="CV46" s="15">
        <f t="shared" si="37"/>
        <v>252</v>
      </c>
      <c r="CW46" s="15">
        <f t="shared" si="38"/>
        <v>288</v>
      </c>
      <c r="CX46" s="16"/>
      <c r="DH46" s="14">
        <v>3</v>
      </c>
      <c r="DI46" s="15">
        <v>288</v>
      </c>
      <c r="DJ46" s="19">
        <v>360</v>
      </c>
      <c r="DK46" s="19"/>
    </row>
    <row r="47" spans="2:123">
      <c r="B47" s="4" t="str">
        <f t="shared" si="121"/>
        <v>2#1440</v>
      </c>
      <c r="C47" s="4" t="str">
        <f t="shared" si="122"/>
        <v>2#2160</v>
      </c>
      <c r="E47" t="str">
        <f t="shared" si="111"/>
        <v>2#1440</v>
      </c>
      <c r="F47" t="str">
        <f t="shared" si="112"/>
        <v>2160</v>
      </c>
      <c r="G47">
        <f t="shared" si="113"/>
        <v>1836</v>
      </c>
      <c r="H47" t="str">
        <f t="shared" si="114"/>
        <v>2#1836</v>
      </c>
      <c r="I47" t="s">
        <v>219</v>
      </c>
      <c r="J47">
        <v>2</v>
      </c>
      <c r="K47">
        <f>INT((L17-K17)*$K$45+K17)</f>
        <v>1101</v>
      </c>
      <c r="L47">
        <f>INT((L17-K17)*$L$45+K17)</f>
        <v>1126</v>
      </c>
      <c r="M47" s="8" t="str">
        <f t="shared" ref="M47:M53" si="140">$J47&amp;"#"&amp;K47</f>
        <v>2#1101</v>
      </c>
      <c r="N47" s="8" t="str">
        <f t="shared" ref="N47:N53" si="141">$J47&amp;"#"&amp;L47</f>
        <v>2#1126</v>
      </c>
      <c r="O47">
        <f>INT((P17-O17)*$O$45+O17)</f>
        <v>1728</v>
      </c>
      <c r="P47">
        <f>INT((P17-O17)*$P$45+O17)</f>
        <v>1764</v>
      </c>
      <c r="Q47" s="8" t="str">
        <f t="shared" ref="Q47:Q53" si="142">$J47&amp;"#"&amp;O47</f>
        <v>2#1728</v>
      </c>
      <c r="R47" s="8" t="str">
        <f t="shared" ref="R47:R53" si="143">$J47&amp;"#"&amp;P47</f>
        <v>2#1764</v>
      </c>
      <c r="CI47" s="14">
        <v>4</v>
      </c>
      <c r="CJ47" s="15">
        <f t="shared" si="30"/>
        <v>216</v>
      </c>
      <c r="CK47" s="15">
        <f t="shared" si="31"/>
        <v>252</v>
      </c>
      <c r="CL47" s="16"/>
      <c r="CU47" s="14">
        <v>4</v>
      </c>
      <c r="CV47" s="15">
        <f t="shared" si="37"/>
        <v>252</v>
      </c>
      <c r="CW47" s="15">
        <f t="shared" si="38"/>
        <v>288</v>
      </c>
      <c r="CX47" s="16"/>
      <c r="DH47" s="14">
        <v>4</v>
      </c>
      <c r="DI47" s="15">
        <v>288</v>
      </c>
      <c r="DJ47" s="19">
        <v>360</v>
      </c>
      <c r="DK47" s="19"/>
    </row>
    <row r="48" spans="2:123">
      <c r="B48" s="4" t="str">
        <f t="shared" si="121"/>
        <v>2#1440</v>
      </c>
      <c r="C48" s="4" t="str">
        <f t="shared" si="122"/>
        <v>2#2160</v>
      </c>
      <c r="E48" t="str">
        <f t="shared" si="111"/>
        <v>2#1440</v>
      </c>
      <c r="F48" t="str">
        <f t="shared" si="112"/>
        <v>2160</v>
      </c>
      <c r="G48">
        <f t="shared" si="113"/>
        <v>1836</v>
      </c>
      <c r="H48" t="str">
        <f t="shared" si="114"/>
        <v>2#1836</v>
      </c>
      <c r="I48" t="s">
        <v>1762</v>
      </c>
      <c r="J48">
        <v>3</v>
      </c>
      <c r="K48">
        <f t="shared" ref="K48:K53" si="144">INT((L18-K18)*$K$45+K18)</f>
        <v>1194</v>
      </c>
      <c r="L48">
        <f t="shared" ref="L48:L53" si="145">INT((L18-K18)*$L$45+K18)</f>
        <v>1220</v>
      </c>
      <c r="M48" s="8" t="str">
        <f t="shared" si="140"/>
        <v>3#1194</v>
      </c>
      <c r="N48" s="8" t="str">
        <f t="shared" si="141"/>
        <v>3#1220</v>
      </c>
      <c r="O48">
        <f t="shared" ref="O48:O53" si="146">INT((P18-O18)*$O$45+O18)</f>
        <v>1872</v>
      </c>
      <c r="P48">
        <f t="shared" ref="P48:P53" si="147">INT((P18-O18)*$P$45+O18)</f>
        <v>1911</v>
      </c>
      <c r="Q48" s="8" t="str">
        <f t="shared" si="142"/>
        <v>3#1872</v>
      </c>
      <c r="R48" s="8" t="str">
        <f t="shared" si="143"/>
        <v>3#1911</v>
      </c>
      <c r="CI48" s="14">
        <v>55</v>
      </c>
      <c r="CJ48" s="15">
        <f t="shared" si="30"/>
        <v>300</v>
      </c>
      <c r="CK48" s="15">
        <f t="shared" si="31"/>
        <v>350</v>
      </c>
      <c r="CL48" s="16"/>
      <c r="CU48" s="14">
        <v>55</v>
      </c>
      <c r="CV48" s="15">
        <f t="shared" si="37"/>
        <v>350</v>
      </c>
      <c r="CW48" s="15">
        <f t="shared" si="38"/>
        <v>400</v>
      </c>
      <c r="CX48" s="16"/>
      <c r="DH48" s="14">
        <v>55</v>
      </c>
      <c r="DI48" s="15">
        <v>400</v>
      </c>
      <c r="DJ48" s="19">
        <v>500</v>
      </c>
      <c r="DK48" s="19"/>
    </row>
    <row r="49" spans="2:117">
      <c r="B49" s="4" t="str">
        <f t="shared" si="121"/>
        <v>2#1440</v>
      </c>
      <c r="C49" s="4" t="str">
        <f t="shared" si="122"/>
        <v>2#2160</v>
      </c>
      <c r="E49" t="str">
        <f t="shared" si="111"/>
        <v>2#1440</v>
      </c>
      <c r="F49" t="str">
        <f t="shared" si="112"/>
        <v>2160</v>
      </c>
      <c r="G49">
        <f t="shared" si="113"/>
        <v>1836</v>
      </c>
      <c r="H49" t="str">
        <f t="shared" si="114"/>
        <v>2#1836</v>
      </c>
      <c r="I49" t="s">
        <v>1762</v>
      </c>
      <c r="J49">
        <v>4</v>
      </c>
      <c r="K49">
        <f t="shared" si="144"/>
        <v>1194</v>
      </c>
      <c r="L49">
        <f t="shared" si="145"/>
        <v>1220</v>
      </c>
      <c r="M49" s="8" t="str">
        <f t="shared" si="140"/>
        <v>4#1194</v>
      </c>
      <c r="N49" s="8" t="str">
        <f t="shared" si="141"/>
        <v>4#1220</v>
      </c>
      <c r="O49">
        <f t="shared" si="146"/>
        <v>1872</v>
      </c>
      <c r="P49">
        <f t="shared" si="147"/>
        <v>1911</v>
      </c>
      <c r="Q49" s="8" t="str">
        <f t="shared" si="142"/>
        <v>4#1872</v>
      </c>
      <c r="R49" s="8" t="str">
        <f t="shared" si="143"/>
        <v>4#1911</v>
      </c>
      <c r="V49" t="s">
        <v>215</v>
      </c>
      <c r="AH49" t="s">
        <v>1792</v>
      </c>
      <c r="AI49" t="s">
        <v>1793</v>
      </c>
      <c r="AJ49" t="s">
        <v>1794</v>
      </c>
      <c r="AK49" t="s">
        <v>1795</v>
      </c>
      <c r="AL49" t="s">
        <v>1757</v>
      </c>
      <c r="AM49" t="s">
        <v>1796</v>
      </c>
      <c r="AN49" t="s">
        <v>1797</v>
      </c>
      <c r="AO49" t="s">
        <v>1793</v>
      </c>
      <c r="AP49" t="s">
        <v>1794</v>
      </c>
      <c r="AQ49" t="s">
        <v>1795</v>
      </c>
      <c r="AR49" t="s">
        <v>1757</v>
      </c>
      <c r="AS49" t="s">
        <v>1796</v>
      </c>
      <c r="AT49" t="s">
        <v>1797</v>
      </c>
      <c r="AV49" s="1">
        <v>5</v>
      </c>
      <c r="AW49" s="1">
        <f>AN50</f>
        <v>86</v>
      </c>
      <c r="CI49" s="14">
        <v>56</v>
      </c>
      <c r="CJ49" s="15">
        <f t="shared" si="30"/>
        <v>360</v>
      </c>
      <c r="CK49" s="15">
        <f t="shared" si="31"/>
        <v>420</v>
      </c>
      <c r="CL49" s="16"/>
      <c r="CU49" s="14">
        <v>56</v>
      </c>
      <c r="CV49" s="15">
        <f t="shared" si="37"/>
        <v>420</v>
      </c>
      <c r="CW49" s="15">
        <f t="shared" si="38"/>
        <v>480</v>
      </c>
      <c r="CX49" s="16"/>
      <c r="DH49" s="14">
        <v>56</v>
      </c>
      <c r="DI49" s="15">
        <v>480</v>
      </c>
      <c r="DJ49" s="19">
        <v>600</v>
      </c>
      <c r="DK49" s="19"/>
    </row>
    <row r="50" spans="2:117">
      <c r="B50" s="4" t="str">
        <f t="shared" si="121"/>
        <v>2#1440</v>
      </c>
      <c r="C50" s="4" t="str">
        <f t="shared" si="122"/>
        <v>2#2160</v>
      </c>
      <c r="E50" t="str">
        <f t="shared" si="111"/>
        <v>2#1440</v>
      </c>
      <c r="F50" t="str">
        <f t="shared" si="112"/>
        <v>2160</v>
      </c>
      <c r="G50">
        <f t="shared" si="113"/>
        <v>1836</v>
      </c>
      <c r="H50" t="str">
        <f t="shared" si="114"/>
        <v>2#1836</v>
      </c>
      <c r="I50" t="s">
        <v>1764</v>
      </c>
      <c r="J50">
        <v>1</v>
      </c>
      <c r="K50">
        <f t="shared" si="144"/>
        <v>11021</v>
      </c>
      <c r="L50">
        <f t="shared" si="145"/>
        <v>11269</v>
      </c>
      <c r="M50" s="8" t="str">
        <f t="shared" si="140"/>
        <v>1#11021</v>
      </c>
      <c r="N50" s="8" t="str">
        <f t="shared" si="141"/>
        <v>1#11269</v>
      </c>
      <c r="O50">
        <f t="shared" si="146"/>
        <v>17280</v>
      </c>
      <c r="P50">
        <f t="shared" si="147"/>
        <v>17640</v>
      </c>
      <c r="Q50" s="8" t="str">
        <f t="shared" si="142"/>
        <v>1#17280</v>
      </c>
      <c r="R50" s="8" t="str">
        <f t="shared" si="143"/>
        <v>1#17640</v>
      </c>
      <c r="W50">
        <v>5</v>
      </c>
      <c r="X50">
        <v>77</v>
      </c>
      <c r="Y50">
        <v>58</v>
      </c>
      <c r="AA50">
        <v>96</v>
      </c>
      <c r="AB50">
        <v>77</v>
      </c>
      <c r="AD50">
        <f t="shared" ref="AD50:AD76" si="148">Y50</f>
        <v>58</v>
      </c>
      <c r="AE50">
        <f t="shared" ref="AE50:AE76" si="149">AA50</f>
        <v>96</v>
      </c>
      <c r="AH50">
        <f>AE50</f>
        <v>96</v>
      </c>
      <c r="AI50">
        <f>INT(AH50*$AO$39)</f>
        <v>28</v>
      </c>
      <c r="AJ50">
        <f t="shared" ref="AJ50:AJ78" si="150">INT(AH50*$AP$39)</f>
        <v>48</v>
      </c>
      <c r="AK50">
        <f t="shared" ref="AK50:AK78" si="151">INT(AH50*AO$40)</f>
        <v>48</v>
      </c>
      <c r="AL50">
        <f t="shared" ref="AL50:AL78" si="152">INT(AH50*AP$40)</f>
        <v>67</v>
      </c>
      <c r="AM50">
        <f t="shared" ref="AM50:AM78" si="153">INT(AH50*$AO$41)</f>
        <v>67</v>
      </c>
      <c r="AN50">
        <f>INT(AH50*$AP$41)</f>
        <v>86</v>
      </c>
      <c r="AO50" t="str">
        <f t="shared" ref="AO50:AT50" si="154">$W50&amp;"#"&amp;AI50</f>
        <v>5#28</v>
      </c>
      <c r="AP50" t="str">
        <f t="shared" si="154"/>
        <v>5#48</v>
      </c>
      <c r="AQ50" t="str">
        <f t="shared" si="154"/>
        <v>5#48</v>
      </c>
      <c r="AR50" t="str">
        <f t="shared" si="154"/>
        <v>5#67</v>
      </c>
      <c r="AS50" t="str">
        <f t="shared" si="154"/>
        <v>5#67</v>
      </c>
      <c r="AT50" t="str">
        <f t="shared" si="154"/>
        <v>5#86</v>
      </c>
      <c r="AV50" s="1">
        <v>53</v>
      </c>
      <c r="AW50" s="1">
        <f t="shared" ref="AW50:AW77" si="155">AN51</f>
        <v>675</v>
      </c>
      <c r="CI50" s="14">
        <v>5</v>
      </c>
      <c r="CJ50" s="15">
        <f t="shared" si="30"/>
        <v>50</v>
      </c>
      <c r="CK50" s="15">
        <f t="shared" si="31"/>
        <v>58</v>
      </c>
      <c r="CL50" s="16"/>
      <c r="CU50" s="14">
        <v>5</v>
      </c>
      <c r="CV50" s="15">
        <f t="shared" si="37"/>
        <v>58</v>
      </c>
      <c r="CW50" s="15">
        <f t="shared" si="38"/>
        <v>67</v>
      </c>
      <c r="CX50" s="16"/>
      <c r="DH50" s="14">
        <v>5</v>
      </c>
      <c r="DI50" s="15">
        <v>67</v>
      </c>
      <c r="DJ50" s="19">
        <v>84</v>
      </c>
      <c r="DK50" s="19"/>
    </row>
    <row r="51" spans="2:117">
      <c r="B51" s="4" t="str">
        <f t="shared" si="121"/>
        <v>2#1440</v>
      </c>
      <c r="C51" s="4" t="str">
        <f t="shared" si="122"/>
        <v>2#2160</v>
      </c>
      <c r="E51" t="str">
        <f t="shared" si="111"/>
        <v>2#1440</v>
      </c>
      <c r="F51" t="str">
        <f t="shared" si="112"/>
        <v>2160</v>
      </c>
      <c r="G51">
        <f t="shared" si="113"/>
        <v>1836</v>
      </c>
      <c r="H51" t="str">
        <f t="shared" si="114"/>
        <v>2#1836</v>
      </c>
      <c r="I51" t="s">
        <v>391</v>
      </c>
      <c r="J51">
        <v>5</v>
      </c>
      <c r="K51">
        <f t="shared" si="144"/>
        <v>414</v>
      </c>
      <c r="L51">
        <f t="shared" si="145"/>
        <v>423</v>
      </c>
      <c r="M51" s="8" t="str">
        <f t="shared" si="140"/>
        <v>5#414</v>
      </c>
      <c r="N51" s="8" t="str">
        <f t="shared" si="141"/>
        <v>5#423</v>
      </c>
      <c r="O51">
        <f t="shared" si="146"/>
        <v>672</v>
      </c>
      <c r="P51">
        <f t="shared" si="147"/>
        <v>686</v>
      </c>
      <c r="Q51" s="8" t="str">
        <f t="shared" si="142"/>
        <v>5#672</v>
      </c>
      <c r="R51" s="8" t="str">
        <f t="shared" si="143"/>
        <v>5#686</v>
      </c>
      <c r="W51">
        <v>53</v>
      </c>
      <c r="X51">
        <v>600</v>
      </c>
      <c r="Y51">
        <v>450</v>
      </c>
      <c r="AA51">
        <v>750</v>
      </c>
      <c r="AB51">
        <v>600</v>
      </c>
      <c r="AD51">
        <f t="shared" si="148"/>
        <v>450</v>
      </c>
      <c r="AE51">
        <f t="shared" si="149"/>
        <v>750</v>
      </c>
      <c r="AH51">
        <f t="shared" ref="AH51:AH76" si="156">AE51</f>
        <v>750</v>
      </c>
      <c r="AI51">
        <f t="shared" ref="AI51:AI78" si="157">INT(AH51*$AO$39)</f>
        <v>225</v>
      </c>
      <c r="AJ51">
        <f t="shared" si="150"/>
        <v>375</v>
      </c>
      <c r="AK51">
        <f t="shared" si="151"/>
        <v>375</v>
      </c>
      <c r="AL51">
        <f t="shared" si="152"/>
        <v>525</v>
      </c>
      <c r="AM51">
        <f t="shared" si="153"/>
        <v>525</v>
      </c>
      <c r="AN51">
        <f t="shared" ref="AN51:AN78" si="158">INT(AH51*$AP$41)</f>
        <v>675</v>
      </c>
      <c r="AO51" t="str">
        <f t="shared" ref="AO51:AO78" si="159">$W51&amp;"#"&amp;AI51</f>
        <v>53#225</v>
      </c>
      <c r="AP51" t="str">
        <f t="shared" ref="AP51:AP78" si="160">$W51&amp;"#"&amp;AJ51</f>
        <v>53#375</v>
      </c>
      <c r="AQ51" t="str">
        <f t="shared" ref="AQ51:AQ78" si="161">$W51&amp;"#"&amp;AK51</f>
        <v>53#375</v>
      </c>
      <c r="AR51" t="str">
        <f t="shared" ref="AR51:AR78" si="162">$W51&amp;"#"&amp;AL51</f>
        <v>53#525</v>
      </c>
      <c r="AS51" t="str">
        <f t="shared" ref="AS51:AS78" si="163">$W51&amp;"#"&amp;AM51</f>
        <v>53#525</v>
      </c>
      <c r="AT51" t="str">
        <f t="shared" ref="AT51:AT78" si="164">$W51&amp;"#"&amp;AN51</f>
        <v>53#675</v>
      </c>
      <c r="AV51" s="1">
        <v>54</v>
      </c>
      <c r="AW51" s="1">
        <f t="shared" si="155"/>
        <v>675</v>
      </c>
      <c r="CI51" s="14">
        <v>53</v>
      </c>
      <c r="CJ51" s="15">
        <f t="shared" si="30"/>
        <v>600</v>
      </c>
      <c r="CK51" s="15">
        <f t="shared" si="31"/>
        <v>700</v>
      </c>
      <c r="CL51" s="16"/>
      <c r="CU51" s="14">
        <v>53</v>
      </c>
      <c r="CV51" s="15">
        <f t="shared" si="37"/>
        <v>700</v>
      </c>
      <c r="CW51" s="15">
        <f t="shared" si="38"/>
        <v>800</v>
      </c>
      <c r="CX51" s="16"/>
      <c r="DH51" s="14">
        <v>53</v>
      </c>
      <c r="DI51" s="15">
        <v>800</v>
      </c>
      <c r="DJ51" s="19">
        <v>1000</v>
      </c>
      <c r="DK51" s="19"/>
    </row>
    <row r="52" spans="2:117">
      <c r="B52" s="4" t="str">
        <f t="shared" si="121"/>
        <v>2#1440</v>
      </c>
      <c r="C52" s="4" t="str">
        <f t="shared" si="122"/>
        <v>2#2160</v>
      </c>
      <c r="E52" t="str">
        <f t="shared" si="111"/>
        <v>2#1440</v>
      </c>
      <c r="F52" t="str">
        <f t="shared" si="112"/>
        <v>2160</v>
      </c>
      <c r="G52">
        <f t="shared" si="113"/>
        <v>1836</v>
      </c>
      <c r="H52" t="str">
        <f t="shared" si="114"/>
        <v>2#1836</v>
      </c>
      <c r="I52" t="s">
        <v>405</v>
      </c>
      <c r="J52">
        <v>2</v>
      </c>
      <c r="K52">
        <f t="shared" si="144"/>
        <v>367</v>
      </c>
      <c r="L52">
        <f t="shared" si="145"/>
        <v>375</v>
      </c>
      <c r="M52" s="8" t="str">
        <f t="shared" si="140"/>
        <v>2#367</v>
      </c>
      <c r="N52" s="8" t="str">
        <f t="shared" si="141"/>
        <v>2#375</v>
      </c>
      <c r="O52">
        <f t="shared" si="146"/>
        <v>576</v>
      </c>
      <c r="P52">
        <f t="shared" si="147"/>
        <v>588</v>
      </c>
      <c r="Q52" s="8" t="str">
        <f t="shared" si="142"/>
        <v>2#576</v>
      </c>
      <c r="R52" s="8" t="str">
        <f t="shared" si="143"/>
        <v>2#588</v>
      </c>
      <c r="W52">
        <v>54</v>
      </c>
      <c r="X52">
        <v>500</v>
      </c>
      <c r="Y52">
        <v>450</v>
      </c>
      <c r="AA52">
        <v>750</v>
      </c>
      <c r="AB52">
        <v>600</v>
      </c>
      <c r="AD52">
        <f t="shared" si="148"/>
        <v>450</v>
      </c>
      <c r="AE52">
        <f t="shared" si="149"/>
        <v>750</v>
      </c>
      <c r="AH52">
        <f t="shared" si="156"/>
        <v>750</v>
      </c>
      <c r="AI52">
        <f t="shared" si="157"/>
        <v>225</v>
      </c>
      <c r="AJ52">
        <f t="shared" si="150"/>
        <v>375</v>
      </c>
      <c r="AK52">
        <f t="shared" si="151"/>
        <v>375</v>
      </c>
      <c r="AL52">
        <f t="shared" si="152"/>
        <v>525</v>
      </c>
      <c r="AM52">
        <f t="shared" si="153"/>
        <v>525</v>
      </c>
      <c r="AN52">
        <f t="shared" si="158"/>
        <v>675</v>
      </c>
      <c r="AO52" t="str">
        <f t="shared" si="159"/>
        <v>54#225</v>
      </c>
      <c r="AP52" t="str">
        <f t="shared" si="160"/>
        <v>54#375</v>
      </c>
      <c r="AQ52" t="str">
        <f t="shared" si="161"/>
        <v>54#375</v>
      </c>
      <c r="AR52" t="str">
        <f t="shared" si="162"/>
        <v>54#525</v>
      </c>
      <c r="AS52" t="str">
        <f t="shared" si="163"/>
        <v>54#525</v>
      </c>
      <c r="AT52" t="str">
        <f t="shared" si="164"/>
        <v>54#675</v>
      </c>
      <c r="AV52" s="1">
        <v>55</v>
      </c>
      <c r="AW52" s="1">
        <f t="shared" si="155"/>
        <v>540</v>
      </c>
      <c r="CI52" s="14">
        <v>55</v>
      </c>
      <c r="CJ52" s="15">
        <f t="shared" si="30"/>
        <v>600</v>
      </c>
      <c r="CK52" s="15">
        <f t="shared" si="31"/>
        <v>700</v>
      </c>
      <c r="CL52" s="16"/>
      <c r="CU52" s="14">
        <v>55</v>
      </c>
      <c r="CV52" s="15">
        <f t="shared" si="37"/>
        <v>700</v>
      </c>
      <c r="CW52" s="15">
        <f t="shared" si="38"/>
        <v>800</v>
      </c>
      <c r="CX52" s="16"/>
      <c r="DH52" s="14">
        <v>55</v>
      </c>
      <c r="DI52" s="15">
        <v>800</v>
      </c>
      <c r="DJ52" s="19">
        <v>1000</v>
      </c>
      <c r="DK52" s="19"/>
    </row>
    <row r="53" spans="2:117">
      <c r="B53" s="4" t="str">
        <f t="shared" si="121"/>
        <v>2#1440</v>
      </c>
      <c r="C53" s="4" t="str">
        <f t="shared" si="122"/>
        <v>2#2160</v>
      </c>
      <c r="E53" t="str">
        <f t="shared" si="111"/>
        <v>2#1440</v>
      </c>
      <c r="F53" t="str">
        <f t="shared" si="112"/>
        <v>2160</v>
      </c>
      <c r="G53">
        <f t="shared" si="113"/>
        <v>1836</v>
      </c>
      <c r="H53" t="str">
        <f t="shared" si="114"/>
        <v>2#1836</v>
      </c>
      <c r="I53" t="s">
        <v>1769</v>
      </c>
      <c r="J53">
        <v>1</v>
      </c>
      <c r="K53">
        <f t="shared" si="144"/>
        <v>2938</v>
      </c>
      <c r="L53">
        <f t="shared" si="145"/>
        <v>3004</v>
      </c>
      <c r="M53" s="8" t="str">
        <f t="shared" si="140"/>
        <v>1#2938</v>
      </c>
      <c r="N53" s="8" t="str">
        <f t="shared" si="141"/>
        <v>1#3004</v>
      </c>
      <c r="O53">
        <f t="shared" si="146"/>
        <v>4608</v>
      </c>
      <c r="P53">
        <f t="shared" si="147"/>
        <v>4704</v>
      </c>
      <c r="Q53" s="8" t="str">
        <f t="shared" si="142"/>
        <v>1#4608</v>
      </c>
      <c r="R53" s="8" t="str">
        <f t="shared" si="143"/>
        <v>1#4704</v>
      </c>
      <c r="W53">
        <v>55</v>
      </c>
      <c r="X53">
        <v>480</v>
      </c>
      <c r="Y53">
        <v>360</v>
      </c>
      <c r="AA53">
        <v>600</v>
      </c>
      <c r="AB53">
        <v>480</v>
      </c>
      <c r="AD53">
        <f t="shared" si="148"/>
        <v>360</v>
      </c>
      <c r="AE53">
        <f t="shared" si="149"/>
        <v>600</v>
      </c>
      <c r="AH53">
        <f t="shared" si="156"/>
        <v>600</v>
      </c>
      <c r="AI53">
        <f t="shared" si="157"/>
        <v>180</v>
      </c>
      <c r="AJ53">
        <f t="shared" si="150"/>
        <v>300</v>
      </c>
      <c r="AK53">
        <f t="shared" si="151"/>
        <v>300</v>
      </c>
      <c r="AL53">
        <f t="shared" si="152"/>
        <v>420</v>
      </c>
      <c r="AM53">
        <f t="shared" si="153"/>
        <v>420</v>
      </c>
      <c r="AN53">
        <f t="shared" si="158"/>
        <v>540</v>
      </c>
      <c r="AO53" t="str">
        <f t="shared" si="159"/>
        <v>55#180</v>
      </c>
      <c r="AP53" t="str">
        <f t="shared" si="160"/>
        <v>55#300</v>
      </c>
      <c r="AQ53" t="str">
        <f t="shared" si="161"/>
        <v>55#300</v>
      </c>
      <c r="AR53" t="str">
        <f t="shared" si="162"/>
        <v>55#420</v>
      </c>
      <c r="AS53" t="str">
        <f t="shared" si="163"/>
        <v>55#420</v>
      </c>
      <c r="AT53" t="str">
        <f t="shared" si="164"/>
        <v>55#540</v>
      </c>
      <c r="AV53" s="1">
        <v>56</v>
      </c>
      <c r="AW53" s="1">
        <f t="shared" si="155"/>
        <v>1890</v>
      </c>
      <c r="CI53" s="14">
        <v>56</v>
      </c>
      <c r="CJ53" s="15">
        <f t="shared" si="30"/>
        <v>1200</v>
      </c>
      <c r="CK53" s="15">
        <f t="shared" si="31"/>
        <v>1400</v>
      </c>
      <c r="CL53" s="16"/>
      <c r="CU53" s="14">
        <v>56</v>
      </c>
      <c r="CV53" s="15">
        <f t="shared" si="37"/>
        <v>1400</v>
      </c>
      <c r="CW53" s="15">
        <f t="shared" si="38"/>
        <v>1600</v>
      </c>
      <c r="CX53" s="16"/>
      <c r="DH53" s="14">
        <v>56</v>
      </c>
      <c r="DI53" s="15">
        <v>1600</v>
      </c>
      <c r="DJ53" s="19">
        <v>2000</v>
      </c>
      <c r="DK53" s="19"/>
    </row>
    <row r="54" spans="2:117">
      <c r="B54" s="3" t="s">
        <v>745</v>
      </c>
      <c r="C54" s="3" t="s">
        <v>752</v>
      </c>
      <c r="E54" t="str">
        <f t="shared" si="111"/>
        <v>3#1560</v>
      </c>
      <c r="F54" t="str">
        <f t="shared" si="112"/>
        <v>2340</v>
      </c>
      <c r="G54">
        <f t="shared" si="113"/>
        <v>1989</v>
      </c>
      <c r="H54" t="str">
        <f t="shared" si="114"/>
        <v>3#1989</v>
      </c>
      <c r="W54">
        <v>56</v>
      </c>
      <c r="X54">
        <v>1680</v>
      </c>
      <c r="Y54">
        <v>1260</v>
      </c>
      <c r="AA54">
        <v>2100</v>
      </c>
      <c r="AB54">
        <v>1680</v>
      </c>
      <c r="AD54">
        <f t="shared" si="148"/>
        <v>1260</v>
      </c>
      <c r="AE54">
        <f t="shared" si="149"/>
        <v>2100</v>
      </c>
      <c r="AH54">
        <f t="shared" si="156"/>
        <v>2100</v>
      </c>
      <c r="AI54">
        <f t="shared" si="157"/>
        <v>630</v>
      </c>
      <c r="AJ54">
        <f t="shared" si="150"/>
        <v>1050</v>
      </c>
      <c r="AK54">
        <f t="shared" si="151"/>
        <v>1050</v>
      </c>
      <c r="AL54">
        <f t="shared" si="152"/>
        <v>1470</v>
      </c>
      <c r="AM54">
        <f t="shared" si="153"/>
        <v>1470</v>
      </c>
      <c r="AN54">
        <f t="shared" si="158"/>
        <v>1890</v>
      </c>
      <c r="AO54" t="str">
        <f t="shared" si="159"/>
        <v>56#630</v>
      </c>
      <c r="AP54" t="str">
        <f t="shared" si="160"/>
        <v>56#1050</v>
      </c>
      <c r="AQ54" t="str">
        <f t="shared" si="161"/>
        <v>56#1050</v>
      </c>
      <c r="AR54" t="str">
        <f t="shared" si="162"/>
        <v>56#1470</v>
      </c>
      <c r="AS54" t="str">
        <f t="shared" si="163"/>
        <v>56#1470</v>
      </c>
      <c r="AT54" t="str">
        <f t="shared" si="164"/>
        <v>56#1890</v>
      </c>
      <c r="AV54" s="1">
        <v>1</v>
      </c>
      <c r="AW54" s="1">
        <f t="shared" si="155"/>
        <v>2870</v>
      </c>
      <c r="CI54" s="14">
        <v>51</v>
      </c>
      <c r="CJ54" s="15">
        <f t="shared" si="30"/>
        <v>600</v>
      </c>
      <c r="CK54" s="15">
        <f t="shared" si="31"/>
        <v>700</v>
      </c>
      <c r="CL54" s="16">
        <f t="shared" ref="CL54:CN54" si="165">CI54</f>
        <v>51</v>
      </c>
      <c r="CM54">
        <f t="shared" si="165"/>
        <v>600</v>
      </c>
      <c r="CN54">
        <f t="shared" si="165"/>
        <v>700</v>
      </c>
      <c r="CU54" s="14">
        <v>51</v>
      </c>
      <c r="CV54" s="15">
        <f t="shared" si="37"/>
        <v>700</v>
      </c>
      <c r="CW54" s="15">
        <f t="shared" si="38"/>
        <v>800</v>
      </c>
      <c r="CX54" s="16">
        <f t="shared" ref="CX54:CZ54" si="166">CU54</f>
        <v>51</v>
      </c>
      <c r="CY54">
        <f t="shared" si="166"/>
        <v>700</v>
      </c>
      <c r="CZ54">
        <f t="shared" si="166"/>
        <v>800</v>
      </c>
      <c r="DH54" s="14">
        <v>51</v>
      </c>
      <c r="DI54" s="15">
        <v>800</v>
      </c>
      <c r="DJ54" s="19">
        <v>1000</v>
      </c>
      <c r="DK54" s="19">
        <f>DH54</f>
        <v>51</v>
      </c>
      <c r="DL54">
        <f>DI54</f>
        <v>800</v>
      </c>
      <c r="DM54">
        <f>DJ54</f>
        <v>1000</v>
      </c>
    </row>
    <row r="55" spans="2:117">
      <c r="B55" s="3" t="s">
        <v>745</v>
      </c>
      <c r="C55" s="3" t="s">
        <v>752</v>
      </c>
      <c r="E55" t="str">
        <f t="shared" si="111"/>
        <v>3#1560</v>
      </c>
      <c r="F55" t="str">
        <f t="shared" si="112"/>
        <v>2340</v>
      </c>
      <c r="G55">
        <f t="shared" si="113"/>
        <v>1989</v>
      </c>
      <c r="H55" t="str">
        <f t="shared" si="114"/>
        <v>3#1989</v>
      </c>
      <c r="I55">
        <v>3</v>
      </c>
      <c r="J55" t="s">
        <v>474</v>
      </c>
      <c r="K55" s="6">
        <v>0.9</v>
      </c>
      <c r="L55" s="6">
        <v>0.95</v>
      </c>
      <c r="M55">
        <v>1</v>
      </c>
      <c r="N55" t="s">
        <v>1757</v>
      </c>
      <c r="O55" s="6">
        <v>0.75</v>
      </c>
      <c r="P55" s="6">
        <v>0.8</v>
      </c>
      <c r="W55">
        <v>1</v>
      </c>
      <c r="X55">
        <v>2570</v>
      </c>
      <c r="Y55">
        <v>1950</v>
      </c>
      <c r="AA55">
        <v>3189</v>
      </c>
      <c r="AB55">
        <v>2570</v>
      </c>
      <c r="AD55">
        <f t="shared" si="148"/>
        <v>1950</v>
      </c>
      <c r="AE55">
        <f t="shared" si="149"/>
        <v>3189</v>
      </c>
      <c r="AH55">
        <f t="shared" si="156"/>
        <v>3189</v>
      </c>
      <c r="AI55">
        <f t="shared" si="157"/>
        <v>956</v>
      </c>
      <c r="AJ55">
        <f t="shared" si="150"/>
        <v>1594</v>
      </c>
      <c r="AK55">
        <f t="shared" si="151"/>
        <v>1594</v>
      </c>
      <c r="AL55">
        <f t="shared" si="152"/>
        <v>2232</v>
      </c>
      <c r="AM55">
        <f t="shared" si="153"/>
        <v>2232</v>
      </c>
      <c r="AN55">
        <f t="shared" si="158"/>
        <v>2870</v>
      </c>
      <c r="AO55" t="str">
        <f t="shared" si="159"/>
        <v>1#956</v>
      </c>
      <c r="AP55" t="str">
        <f t="shared" si="160"/>
        <v>1#1594</v>
      </c>
      <c r="AQ55" t="str">
        <f t="shared" si="161"/>
        <v>1#1594</v>
      </c>
      <c r="AR55" t="str">
        <f t="shared" si="162"/>
        <v>1#2232</v>
      </c>
      <c r="AS55" t="str">
        <f t="shared" si="163"/>
        <v>1#2232</v>
      </c>
      <c r="AT55" t="str">
        <f t="shared" si="164"/>
        <v>1#2870</v>
      </c>
      <c r="AV55" s="1">
        <v>2</v>
      </c>
      <c r="AW55" s="1">
        <f t="shared" si="155"/>
        <v>190</v>
      </c>
      <c r="CI55" s="14">
        <v>62</v>
      </c>
      <c r="CJ55" s="15">
        <f t="shared" si="30"/>
        <v>600</v>
      </c>
      <c r="CK55" s="15">
        <f t="shared" si="31"/>
        <v>700</v>
      </c>
      <c r="CL55" s="16">
        <f t="shared" ref="CL55:CN55" si="167">CI55</f>
        <v>62</v>
      </c>
      <c r="CM55">
        <f t="shared" si="167"/>
        <v>600</v>
      </c>
      <c r="CN55">
        <f t="shared" si="167"/>
        <v>700</v>
      </c>
      <c r="CU55" s="14">
        <v>62</v>
      </c>
      <c r="CV55" s="15">
        <f t="shared" si="37"/>
        <v>700</v>
      </c>
      <c r="CW55" s="15">
        <f t="shared" si="38"/>
        <v>800</v>
      </c>
      <c r="CX55" s="16">
        <f t="shared" ref="CX55:CZ55" si="168">CU55</f>
        <v>62</v>
      </c>
      <c r="CY55">
        <f t="shared" si="168"/>
        <v>700</v>
      </c>
      <c r="CZ55">
        <f t="shared" si="168"/>
        <v>800</v>
      </c>
      <c r="DH55" s="14">
        <v>62</v>
      </c>
      <c r="DI55" s="15">
        <v>800</v>
      </c>
      <c r="DJ55" s="19">
        <v>1000</v>
      </c>
      <c r="DK55" s="19">
        <f t="shared" ref="DK55:DK61" si="169">DH55</f>
        <v>62</v>
      </c>
      <c r="DL55">
        <f t="shared" ref="DL55:DL61" si="170">DI55</f>
        <v>800</v>
      </c>
      <c r="DM55">
        <f t="shared" ref="DM55:DM61" si="171">DJ55</f>
        <v>1000</v>
      </c>
    </row>
    <row r="56" spans="2:117">
      <c r="B56" s="3" t="s">
        <v>745</v>
      </c>
      <c r="C56" s="3" t="s">
        <v>752</v>
      </c>
      <c r="E56" t="str">
        <f t="shared" si="111"/>
        <v>3#1560</v>
      </c>
      <c r="F56" t="str">
        <f t="shared" si="112"/>
        <v>2340</v>
      </c>
      <c r="G56">
        <f t="shared" si="113"/>
        <v>1989</v>
      </c>
      <c r="H56" t="str">
        <f t="shared" si="114"/>
        <v>3#1989</v>
      </c>
      <c r="M56" s="8" t="s">
        <v>1758</v>
      </c>
      <c r="N56" s="8" t="s">
        <v>1759</v>
      </c>
      <c r="Q56" t="s">
        <v>1754</v>
      </c>
      <c r="R56" t="s">
        <v>1760</v>
      </c>
      <c r="W56">
        <v>2</v>
      </c>
      <c r="X56">
        <v>171</v>
      </c>
      <c r="Y56">
        <v>130</v>
      </c>
      <c r="AA56">
        <v>212</v>
      </c>
      <c r="AB56">
        <v>171</v>
      </c>
      <c r="AD56">
        <f t="shared" si="148"/>
        <v>130</v>
      </c>
      <c r="AE56">
        <f t="shared" si="149"/>
        <v>212</v>
      </c>
      <c r="AH56">
        <f t="shared" si="156"/>
        <v>212</v>
      </c>
      <c r="AI56">
        <f t="shared" si="157"/>
        <v>63</v>
      </c>
      <c r="AJ56">
        <f t="shared" si="150"/>
        <v>106</v>
      </c>
      <c r="AK56">
        <f t="shared" si="151"/>
        <v>106</v>
      </c>
      <c r="AL56">
        <f t="shared" si="152"/>
        <v>148</v>
      </c>
      <c r="AM56">
        <f t="shared" si="153"/>
        <v>148</v>
      </c>
      <c r="AN56">
        <f t="shared" si="158"/>
        <v>190</v>
      </c>
      <c r="AO56" t="str">
        <f t="shared" si="159"/>
        <v>2#63</v>
      </c>
      <c r="AP56" t="str">
        <f t="shared" si="160"/>
        <v>2#106</v>
      </c>
      <c r="AQ56" t="str">
        <f t="shared" si="161"/>
        <v>2#106</v>
      </c>
      <c r="AR56" t="str">
        <f t="shared" si="162"/>
        <v>2#148</v>
      </c>
      <c r="AS56" t="str">
        <f t="shared" si="163"/>
        <v>2#148</v>
      </c>
      <c r="AT56" t="str">
        <f t="shared" si="164"/>
        <v>2#190</v>
      </c>
      <c r="AV56" s="1">
        <v>53</v>
      </c>
      <c r="AW56" s="1">
        <f t="shared" si="155"/>
        <v>405</v>
      </c>
      <c r="CI56" s="14">
        <v>54</v>
      </c>
      <c r="CJ56" s="15">
        <f t="shared" si="30"/>
        <v>600</v>
      </c>
      <c r="CK56" s="15">
        <f t="shared" si="31"/>
        <v>700</v>
      </c>
      <c r="CL56" s="16"/>
      <c r="CU56" s="14">
        <v>54</v>
      </c>
      <c r="CV56" s="15">
        <f t="shared" si="37"/>
        <v>700</v>
      </c>
      <c r="CW56" s="15">
        <f t="shared" si="38"/>
        <v>800</v>
      </c>
      <c r="CX56" s="16"/>
      <c r="DH56" s="14">
        <v>54</v>
      </c>
      <c r="DI56" s="15">
        <v>800</v>
      </c>
      <c r="DJ56" s="19">
        <v>1000</v>
      </c>
      <c r="DK56" s="19"/>
    </row>
    <row r="57" spans="2:117">
      <c r="B57" s="3" t="s">
        <v>755</v>
      </c>
      <c r="C57" s="3" t="s">
        <v>764</v>
      </c>
      <c r="E57" t="str">
        <f t="shared" si="111"/>
        <v>4#1560</v>
      </c>
      <c r="F57" t="str">
        <f t="shared" si="112"/>
        <v>2340</v>
      </c>
      <c r="G57">
        <f t="shared" si="113"/>
        <v>1989</v>
      </c>
      <c r="H57" t="str">
        <f t="shared" si="114"/>
        <v>4#1989</v>
      </c>
      <c r="I57" t="s">
        <v>219</v>
      </c>
      <c r="J57">
        <v>2</v>
      </c>
      <c r="K57">
        <f>INT((L17-K17)*$K$55+K17)</f>
        <v>1225</v>
      </c>
      <c r="L57">
        <f>INT((L17-K17)*$L$55+K17)</f>
        <v>1250</v>
      </c>
      <c r="M57" s="8" t="str">
        <f t="shared" ref="M57:M63" si="172">$J57&amp;"#"&amp;K57</f>
        <v>2#1225</v>
      </c>
      <c r="N57" s="8" t="str">
        <f t="shared" ref="N57:N63" si="173">$J57&amp;"#"&amp;L57</f>
        <v>2#1250</v>
      </c>
      <c r="O57">
        <f>INT((P17-O17)*$O$55+O17)</f>
        <v>1980</v>
      </c>
      <c r="P57">
        <f>INT((P17-O17)*$P$55+O17)</f>
        <v>2016</v>
      </c>
      <c r="Q57" s="8" t="str">
        <f t="shared" ref="Q57:Q63" si="174">$J57&amp;"#"&amp;O57</f>
        <v>2#1980</v>
      </c>
      <c r="R57" s="8" t="str">
        <f t="shared" ref="R57:R63" si="175">$J57&amp;"#"&amp;P57</f>
        <v>2#2016</v>
      </c>
      <c r="W57">
        <v>53</v>
      </c>
      <c r="X57">
        <v>360</v>
      </c>
      <c r="Y57">
        <v>270</v>
      </c>
      <c r="AA57">
        <v>450</v>
      </c>
      <c r="AB57">
        <v>360</v>
      </c>
      <c r="AD57">
        <f t="shared" si="148"/>
        <v>270</v>
      </c>
      <c r="AE57">
        <f t="shared" si="149"/>
        <v>450</v>
      </c>
      <c r="AH57">
        <f t="shared" si="156"/>
        <v>450</v>
      </c>
      <c r="AI57">
        <f t="shared" si="157"/>
        <v>135</v>
      </c>
      <c r="AJ57">
        <f t="shared" si="150"/>
        <v>225</v>
      </c>
      <c r="AK57">
        <f t="shared" si="151"/>
        <v>225</v>
      </c>
      <c r="AL57">
        <f t="shared" si="152"/>
        <v>315</v>
      </c>
      <c r="AM57">
        <f t="shared" si="153"/>
        <v>315</v>
      </c>
      <c r="AN57">
        <f t="shared" si="158"/>
        <v>405</v>
      </c>
      <c r="AO57" t="str">
        <f t="shared" si="159"/>
        <v>53#135</v>
      </c>
      <c r="AP57" t="str">
        <f t="shared" si="160"/>
        <v>53#225</v>
      </c>
      <c r="AQ57" t="str">
        <f t="shared" si="161"/>
        <v>53#225</v>
      </c>
      <c r="AR57" t="str">
        <f t="shared" si="162"/>
        <v>53#315</v>
      </c>
      <c r="AS57" t="str">
        <f t="shared" si="163"/>
        <v>53#315</v>
      </c>
      <c r="AT57" t="str">
        <f t="shared" si="164"/>
        <v>53#405</v>
      </c>
      <c r="AV57" s="1">
        <v>54</v>
      </c>
      <c r="AW57" s="1">
        <f t="shared" si="155"/>
        <v>405</v>
      </c>
      <c r="CI57" s="14">
        <v>60</v>
      </c>
      <c r="CJ57" s="15">
        <f t="shared" si="30"/>
        <v>600</v>
      </c>
      <c r="CK57" s="15">
        <f t="shared" si="31"/>
        <v>700</v>
      </c>
      <c r="CL57" s="16"/>
      <c r="CU57" s="14">
        <v>60</v>
      </c>
      <c r="CV57" s="15">
        <f t="shared" si="37"/>
        <v>700</v>
      </c>
      <c r="CW57" s="15">
        <f t="shared" si="38"/>
        <v>800</v>
      </c>
      <c r="CX57" s="16"/>
      <c r="DH57" s="14">
        <v>60</v>
      </c>
      <c r="DI57" s="15">
        <v>800</v>
      </c>
      <c r="DJ57" s="19">
        <v>1000</v>
      </c>
      <c r="DK57" s="19"/>
    </row>
    <row r="58" spans="2:117">
      <c r="B58" s="3" t="s">
        <v>755</v>
      </c>
      <c r="C58" s="3" t="s">
        <v>764</v>
      </c>
      <c r="E58" t="str">
        <f t="shared" si="111"/>
        <v>4#1560</v>
      </c>
      <c r="F58" t="str">
        <f t="shared" si="112"/>
        <v>2340</v>
      </c>
      <c r="G58">
        <f t="shared" si="113"/>
        <v>1989</v>
      </c>
      <c r="H58" t="str">
        <f t="shared" si="114"/>
        <v>4#1989</v>
      </c>
      <c r="I58" t="s">
        <v>1762</v>
      </c>
      <c r="J58">
        <v>3</v>
      </c>
      <c r="K58">
        <f t="shared" ref="K58:K63" si="176">INT((L18-K18)*$K$55+K18)</f>
        <v>1328</v>
      </c>
      <c r="L58">
        <f t="shared" ref="L58:L63" si="177">INT((L18-K18)*$L$55+K18)</f>
        <v>1355</v>
      </c>
      <c r="M58" s="8" t="str">
        <f t="shared" si="172"/>
        <v>3#1328</v>
      </c>
      <c r="N58" s="8" t="str">
        <f t="shared" si="173"/>
        <v>3#1355</v>
      </c>
      <c r="O58">
        <f t="shared" ref="O58:O63" si="178">INT((P18-O18)*$O$55+O18)</f>
        <v>2145</v>
      </c>
      <c r="P58">
        <f t="shared" ref="P58:P63" si="179">INT((P18-O18)*$P$55+O18)</f>
        <v>2184</v>
      </c>
      <c r="Q58" s="8" t="str">
        <f t="shared" si="174"/>
        <v>3#2145</v>
      </c>
      <c r="R58" s="8" t="str">
        <f t="shared" si="175"/>
        <v>3#2184</v>
      </c>
      <c r="W58">
        <v>54</v>
      </c>
      <c r="X58">
        <v>360</v>
      </c>
      <c r="Y58">
        <v>270</v>
      </c>
      <c r="AA58">
        <v>450</v>
      </c>
      <c r="AB58">
        <v>360</v>
      </c>
      <c r="AD58">
        <f t="shared" si="148"/>
        <v>270</v>
      </c>
      <c r="AE58">
        <f t="shared" si="149"/>
        <v>450</v>
      </c>
      <c r="AH58">
        <f t="shared" si="156"/>
        <v>450</v>
      </c>
      <c r="AI58">
        <f t="shared" si="157"/>
        <v>135</v>
      </c>
      <c r="AJ58">
        <f t="shared" si="150"/>
        <v>225</v>
      </c>
      <c r="AK58">
        <f t="shared" si="151"/>
        <v>225</v>
      </c>
      <c r="AL58">
        <f t="shared" si="152"/>
        <v>315</v>
      </c>
      <c r="AM58">
        <f t="shared" si="153"/>
        <v>315</v>
      </c>
      <c r="AN58">
        <f t="shared" si="158"/>
        <v>405</v>
      </c>
      <c r="AO58" t="str">
        <f t="shared" si="159"/>
        <v>54#135</v>
      </c>
      <c r="AP58" t="str">
        <f t="shared" si="160"/>
        <v>54#225</v>
      </c>
      <c r="AQ58" t="str">
        <f t="shared" si="161"/>
        <v>54#225</v>
      </c>
      <c r="AR58" t="str">
        <f t="shared" si="162"/>
        <v>54#315</v>
      </c>
      <c r="AS58" t="str">
        <f t="shared" si="163"/>
        <v>54#315</v>
      </c>
      <c r="AT58" t="str">
        <f t="shared" si="164"/>
        <v>54#405</v>
      </c>
      <c r="AV58" s="1">
        <v>3</v>
      </c>
      <c r="AW58" s="1">
        <f t="shared" si="155"/>
        <v>477</v>
      </c>
      <c r="CI58" s="14">
        <v>57</v>
      </c>
      <c r="CJ58" s="15">
        <f t="shared" si="30"/>
        <v>1200</v>
      </c>
      <c r="CK58" s="15">
        <f t="shared" si="31"/>
        <v>1400</v>
      </c>
      <c r="CL58" s="16">
        <f t="shared" ref="CL58:CN58" si="180">CI58</f>
        <v>57</v>
      </c>
      <c r="CM58">
        <f t="shared" si="180"/>
        <v>1200</v>
      </c>
      <c r="CN58">
        <f t="shared" si="180"/>
        <v>1400</v>
      </c>
      <c r="CU58" s="14">
        <v>57</v>
      </c>
      <c r="CV58" s="15">
        <f t="shared" si="37"/>
        <v>1400</v>
      </c>
      <c r="CW58" s="15">
        <f t="shared" si="38"/>
        <v>1600</v>
      </c>
      <c r="CX58" s="16">
        <f t="shared" ref="CX58:CZ58" si="181">CU58</f>
        <v>57</v>
      </c>
      <c r="CY58">
        <f t="shared" si="181"/>
        <v>1400</v>
      </c>
      <c r="CZ58">
        <f t="shared" si="181"/>
        <v>1600</v>
      </c>
      <c r="DH58" s="14">
        <v>57</v>
      </c>
      <c r="DI58" s="15">
        <v>1600</v>
      </c>
      <c r="DJ58" s="19">
        <v>2000</v>
      </c>
      <c r="DK58" s="19">
        <f t="shared" si="169"/>
        <v>57</v>
      </c>
      <c r="DL58">
        <f t="shared" si="170"/>
        <v>1600</v>
      </c>
      <c r="DM58">
        <f t="shared" si="171"/>
        <v>2000</v>
      </c>
    </row>
    <row r="59" spans="2:117">
      <c r="B59" s="3" t="s">
        <v>755</v>
      </c>
      <c r="C59" s="3" t="s">
        <v>764</v>
      </c>
      <c r="E59" t="str">
        <f t="shared" si="111"/>
        <v>4#1560</v>
      </c>
      <c r="F59" t="str">
        <f t="shared" si="112"/>
        <v>2340</v>
      </c>
      <c r="G59">
        <f t="shared" si="113"/>
        <v>1989</v>
      </c>
      <c r="H59" t="str">
        <f t="shared" si="114"/>
        <v>4#1989</v>
      </c>
      <c r="I59" t="s">
        <v>1762</v>
      </c>
      <c r="J59">
        <v>4</v>
      </c>
      <c r="K59">
        <f t="shared" si="176"/>
        <v>1328</v>
      </c>
      <c r="L59">
        <f t="shared" si="177"/>
        <v>1355</v>
      </c>
      <c r="M59" s="8" t="str">
        <f t="shared" si="172"/>
        <v>4#1328</v>
      </c>
      <c r="N59" s="8" t="str">
        <f t="shared" si="173"/>
        <v>4#1355</v>
      </c>
      <c r="O59">
        <f t="shared" si="178"/>
        <v>2145</v>
      </c>
      <c r="P59">
        <f t="shared" si="179"/>
        <v>2184</v>
      </c>
      <c r="Q59" s="8" t="str">
        <f t="shared" si="174"/>
        <v>4#2145</v>
      </c>
      <c r="R59" s="8" t="str">
        <f t="shared" si="175"/>
        <v>4#2184</v>
      </c>
      <c r="W59">
        <v>3</v>
      </c>
      <c r="X59">
        <v>428</v>
      </c>
      <c r="Y59">
        <v>325</v>
      </c>
      <c r="AA59">
        <v>531</v>
      </c>
      <c r="AB59">
        <v>428</v>
      </c>
      <c r="AD59">
        <f t="shared" si="148"/>
        <v>325</v>
      </c>
      <c r="AE59">
        <f t="shared" si="149"/>
        <v>531</v>
      </c>
      <c r="AH59">
        <f t="shared" si="156"/>
        <v>531</v>
      </c>
      <c r="AI59">
        <f t="shared" si="157"/>
        <v>159</v>
      </c>
      <c r="AJ59">
        <f t="shared" si="150"/>
        <v>265</v>
      </c>
      <c r="AK59">
        <f t="shared" si="151"/>
        <v>265</v>
      </c>
      <c r="AL59">
        <f t="shared" si="152"/>
        <v>371</v>
      </c>
      <c r="AM59">
        <f t="shared" si="153"/>
        <v>371</v>
      </c>
      <c r="AN59">
        <f t="shared" si="158"/>
        <v>477</v>
      </c>
      <c r="AO59" t="str">
        <f t="shared" si="159"/>
        <v>3#159</v>
      </c>
      <c r="AP59" t="str">
        <f t="shared" si="160"/>
        <v>3#265</v>
      </c>
      <c r="AQ59" t="str">
        <f t="shared" si="161"/>
        <v>3#265</v>
      </c>
      <c r="AR59" t="str">
        <f t="shared" si="162"/>
        <v>3#371</v>
      </c>
      <c r="AS59" t="str">
        <f t="shared" si="163"/>
        <v>3#371</v>
      </c>
      <c r="AT59" t="str">
        <f t="shared" si="164"/>
        <v>3#477</v>
      </c>
      <c r="AV59" s="1">
        <v>4</v>
      </c>
      <c r="AW59" s="1">
        <f t="shared" si="155"/>
        <v>477</v>
      </c>
      <c r="CI59" s="14">
        <v>58</v>
      </c>
      <c r="CJ59" s="15">
        <f t="shared" si="30"/>
        <v>1200</v>
      </c>
      <c r="CK59" s="15">
        <f t="shared" si="31"/>
        <v>1400</v>
      </c>
      <c r="CL59" s="16">
        <f t="shared" ref="CL59:CN59" si="182">CI59</f>
        <v>58</v>
      </c>
      <c r="CM59">
        <f t="shared" si="182"/>
        <v>1200</v>
      </c>
      <c r="CN59">
        <f t="shared" si="182"/>
        <v>1400</v>
      </c>
      <c r="CU59" s="14">
        <v>58</v>
      </c>
      <c r="CV59" s="15">
        <f t="shared" si="37"/>
        <v>1400</v>
      </c>
      <c r="CW59" s="15">
        <f t="shared" si="38"/>
        <v>1600</v>
      </c>
      <c r="CX59" s="16">
        <f t="shared" ref="CX59:CZ59" si="183">CU59</f>
        <v>58</v>
      </c>
      <c r="CY59">
        <f t="shared" si="183"/>
        <v>1400</v>
      </c>
      <c r="CZ59">
        <f t="shared" si="183"/>
        <v>1600</v>
      </c>
      <c r="DH59" s="14">
        <v>58</v>
      </c>
      <c r="DI59" s="15">
        <v>1600</v>
      </c>
      <c r="DJ59" s="19">
        <v>2000</v>
      </c>
      <c r="DK59" s="19">
        <f t="shared" si="169"/>
        <v>58</v>
      </c>
      <c r="DL59">
        <f t="shared" si="170"/>
        <v>1600</v>
      </c>
      <c r="DM59">
        <f t="shared" si="171"/>
        <v>2000</v>
      </c>
    </row>
    <row r="60" spans="2:117">
      <c r="B60" s="3" t="s">
        <v>767</v>
      </c>
      <c r="C60" s="3" t="s">
        <v>779</v>
      </c>
      <c r="E60" t="str">
        <f t="shared" si="111"/>
        <v>1#14400</v>
      </c>
      <c r="F60" t="str">
        <f t="shared" si="112"/>
        <v>21600</v>
      </c>
      <c r="G60">
        <f t="shared" si="113"/>
        <v>18360</v>
      </c>
      <c r="H60" t="str">
        <f t="shared" si="114"/>
        <v>1#18360</v>
      </c>
      <c r="I60" t="s">
        <v>1764</v>
      </c>
      <c r="J60">
        <v>1</v>
      </c>
      <c r="K60">
        <f t="shared" si="176"/>
        <v>12260</v>
      </c>
      <c r="L60">
        <f t="shared" si="177"/>
        <v>12508</v>
      </c>
      <c r="M60" s="8" t="str">
        <f t="shared" si="172"/>
        <v>1#12260</v>
      </c>
      <c r="N60" s="8" t="str">
        <f t="shared" si="173"/>
        <v>1#12508</v>
      </c>
      <c r="O60">
        <f t="shared" si="178"/>
        <v>19800</v>
      </c>
      <c r="P60">
        <f t="shared" si="179"/>
        <v>20160</v>
      </c>
      <c r="Q60" s="8" t="str">
        <f t="shared" si="174"/>
        <v>1#19800</v>
      </c>
      <c r="R60" s="8" t="str">
        <f t="shared" si="175"/>
        <v>1#20160</v>
      </c>
      <c r="W60">
        <v>4</v>
      </c>
      <c r="X60">
        <v>428</v>
      </c>
      <c r="Y60">
        <v>325</v>
      </c>
      <c r="AA60">
        <v>531</v>
      </c>
      <c r="AB60">
        <v>428</v>
      </c>
      <c r="AD60">
        <f t="shared" si="148"/>
        <v>325</v>
      </c>
      <c r="AE60">
        <f t="shared" si="149"/>
        <v>531</v>
      </c>
      <c r="AH60">
        <f t="shared" si="156"/>
        <v>531</v>
      </c>
      <c r="AI60">
        <f t="shared" si="157"/>
        <v>159</v>
      </c>
      <c r="AJ60">
        <f t="shared" si="150"/>
        <v>265</v>
      </c>
      <c r="AK60">
        <f t="shared" si="151"/>
        <v>265</v>
      </c>
      <c r="AL60">
        <f t="shared" si="152"/>
        <v>371</v>
      </c>
      <c r="AM60">
        <f t="shared" si="153"/>
        <v>371</v>
      </c>
      <c r="AN60">
        <f t="shared" si="158"/>
        <v>477</v>
      </c>
      <c r="AO60" t="str">
        <f t="shared" si="159"/>
        <v>4#159</v>
      </c>
      <c r="AP60" t="str">
        <f t="shared" si="160"/>
        <v>4#265</v>
      </c>
      <c r="AQ60" t="str">
        <f t="shared" si="161"/>
        <v>4#265</v>
      </c>
      <c r="AR60" t="str">
        <f t="shared" si="162"/>
        <v>4#371</v>
      </c>
      <c r="AS60" t="str">
        <f t="shared" si="163"/>
        <v>4#371</v>
      </c>
      <c r="AT60" t="str">
        <f t="shared" si="164"/>
        <v>4#477</v>
      </c>
      <c r="AV60" s="1">
        <v>5</v>
      </c>
      <c r="AW60" s="1">
        <f t="shared" si="155"/>
        <v>43</v>
      </c>
      <c r="CI60" s="14">
        <v>52</v>
      </c>
      <c r="CJ60" s="15">
        <f t="shared" si="30"/>
        <v>600</v>
      </c>
      <c r="CK60" s="15">
        <f t="shared" si="31"/>
        <v>700</v>
      </c>
      <c r="CL60" s="16">
        <f t="shared" ref="CL60:CN60" si="184">CI60</f>
        <v>52</v>
      </c>
      <c r="CM60">
        <f t="shared" si="184"/>
        <v>600</v>
      </c>
      <c r="CN60">
        <f t="shared" si="184"/>
        <v>700</v>
      </c>
      <c r="CU60" s="14">
        <v>52</v>
      </c>
      <c r="CV60" s="15">
        <f t="shared" si="37"/>
        <v>700</v>
      </c>
      <c r="CW60" s="15">
        <f t="shared" si="38"/>
        <v>800</v>
      </c>
      <c r="CX60" s="16">
        <f t="shared" ref="CX60:CZ60" si="185">CU60</f>
        <v>52</v>
      </c>
      <c r="CY60">
        <f t="shared" si="185"/>
        <v>700</v>
      </c>
      <c r="CZ60">
        <f t="shared" si="185"/>
        <v>800</v>
      </c>
      <c r="DH60" s="14">
        <v>52</v>
      </c>
      <c r="DI60" s="15">
        <v>800</v>
      </c>
      <c r="DJ60" s="19">
        <v>1000</v>
      </c>
      <c r="DK60" s="19">
        <f t="shared" si="169"/>
        <v>52</v>
      </c>
      <c r="DL60">
        <f t="shared" si="170"/>
        <v>800</v>
      </c>
      <c r="DM60">
        <f t="shared" si="171"/>
        <v>1000</v>
      </c>
    </row>
    <row r="61" spans="2:117">
      <c r="B61" s="3" t="s">
        <v>767</v>
      </c>
      <c r="C61" s="3" t="s">
        <v>779</v>
      </c>
      <c r="E61" t="str">
        <f t="shared" si="111"/>
        <v>1#14400</v>
      </c>
      <c r="F61" t="str">
        <f t="shared" si="112"/>
        <v>21600</v>
      </c>
      <c r="G61">
        <f t="shared" si="113"/>
        <v>18360</v>
      </c>
      <c r="H61" t="str">
        <f t="shared" si="114"/>
        <v>1#18360</v>
      </c>
      <c r="I61" t="s">
        <v>391</v>
      </c>
      <c r="J61">
        <v>5</v>
      </c>
      <c r="K61">
        <f t="shared" si="176"/>
        <v>461</v>
      </c>
      <c r="L61">
        <f t="shared" si="177"/>
        <v>470</v>
      </c>
      <c r="M61" s="8" t="str">
        <f t="shared" si="172"/>
        <v>5#461</v>
      </c>
      <c r="N61" s="8" t="str">
        <f t="shared" si="173"/>
        <v>5#470</v>
      </c>
      <c r="O61">
        <f t="shared" si="178"/>
        <v>770</v>
      </c>
      <c r="P61">
        <f t="shared" si="179"/>
        <v>784</v>
      </c>
      <c r="Q61" s="8" t="str">
        <f t="shared" si="174"/>
        <v>5#770</v>
      </c>
      <c r="R61" s="8" t="str">
        <f t="shared" si="175"/>
        <v>5#784</v>
      </c>
      <c r="W61">
        <v>5</v>
      </c>
      <c r="X61">
        <v>38</v>
      </c>
      <c r="Y61">
        <v>29</v>
      </c>
      <c r="AA61">
        <v>48</v>
      </c>
      <c r="AB61">
        <v>38</v>
      </c>
      <c r="AD61">
        <f t="shared" si="148"/>
        <v>29</v>
      </c>
      <c r="AE61">
        <f t="shared" si="149"/>
        <v>48</v>
      </c>
      <c r="AH61">
        <f t="shared" si="156"/>
        <v>48</v>
      </c>
      <c r="AI61">
        <f t="shared" si="157"/>
        <v>14</v>
      </c>
      <c r="AJ61">
        <f t="shared" si="150"/>
        <v>24</v>
      </c>
      <c r="AK61">
        <f t="shared" si="151"/>
        <v>24</v>
      </c>
      <c r="AL61">
        <f t="shared" si="152"/>
        <v>33</v>
      </c>
      <c r="AM61">
        <f t="shared" si="153"/>
        <v>33</v>
      </c>
      <c r="AN61">
        <f t="shared" si="158"/>
        <v>43</v>
      </c>
      <c r="AO61" t="str">
        <f t="shared" si="159"/>
        <v>5#14</v>
      </c>
      <c r="AP61" t="str">
        <f t="shared" si="160"/>
        <v>5#24</v>
      </c>
      <c r="AQ61" t="str">
        <f t="shared" si="161"/>
        <v>5#24</v>
      </c>
      <c r="AR61" t="str">
        <f t="shared" si="162"/>
        <v>5#33</v>
      </c>
      <c r="AS61" t="str">
        <f t="shared" si="163"/>
        <v>5#33</v>
      </c>
      <c r="AT61" t="str">
        <f t="shared" si="164"/>
        <v>5#43</v>
      </c>
      <c r="AV61" s="1">
        <v>53</v>
      </c>
      <c r="AW61" s="1">
        <f t="shared" si="155"/>
        <v>1620</v>
      </c>
      <c r="CI61" s="14">
        <v>61</v>
      </c>
      <c r="CJ61" s="15">
        <f t="shared" si="30"/>
        <v>600</v>
      </c>
      <c r="CK61" s="15">
        <f t="shared" si="31"/>
        <v>700</v>
      </c>
      <c r="CL61" s="16">
        <f t="shared" ref="CL61:CN61" si="186">CI61</f>
        <v>61</v>
      </c>
      <c r="CM61">
        <f t="shared" si="186"/>
        <v>600</v>
      </c>
      <c r="CN61">
        <f t="shared" si="186"/>
        <v>700</v>
      </c>
      <c r="CU61" s="14">
        <v>61</v>
      </c>
      <c r="CV61" s="15">
        <f t="shared" si="37"/>
        <v>700</v>
      </c>
      <c r="CW61" s="15">
        <f t="shared" si="38"/>
        <v>800</v>
      </c>
      <c r="CX61" s="16">
        <f t="shared" ref="CX61:CZ61" si="187">CU61</f>
        <v>61</v>
      </c>
      <c r="CY61">
        <f t="shared" si="187"/>
        <v>700</v>
      </c>
      <c r="CZ61">
        <f t="shared" si="187"/>
        <v>800</v>
      </c>
      <c r="DH61" s="14">
        <v>61</v>
      </c>
      <c r="DI61" s="15">
        <v>800</v>
      </c>
      <c r="DJ61" s="19">
        <v>1000</v>
      </c>
      <c r="DK61" s="19">
        <f t="shared" si="169"/>
        <v>61</v>
      </c>
      <c r="DL61">
        <f t="shared" si="170"/>
        <v>800</v>
      </c>
      <c r="DM61">
        <f t="shared" si="171"/>
        <v>1000</v>
      </c>
    </row>
    <row r="62" spans="2:117">
      <c r="B62" s="3" t="s">
        <v>767</v>
      </c>
      <c r="C62" s="3" t="s">
        <v>779</v>
      </c>
      <c r="E62" t="str">
        <f t="shared" si="111"/>
        <v>1#14400</v>
      </c>
      <c r="F62" t="str">
        <f t="shared" si="112"/>
        <v>21600</v>
      </c>
      <c r="G62">
        <f t="shared" si="113"/>
        <v>18360</v>
      </c>
      <c r="H62" t="str">
        <f t="shared" si="114"/>
        <v>1#18360</v>
      </c>
      <c r="I62" t="s">
        <v>405</v>
      </c>
      <c r="J62">
        <v>2</v>
      </c>
      <c r="K62">
        <f t="shared" si="176"/>
        <v>408</v>
      </c>
      <c r="L62">
        <f t="shared" si="177"/>
        <v>416</v>
      </c>
      <c r="M62" s="8" t="str">
        <f t="shared" si="172"/>
        <v>2#408</v>
      </c>
      <c r="N62" s="8" t="str">
        <f t="shared" si="173"/>
        <v>2#416</v>
      </c>
      <c r="O62">
        <f t="shared" si="178"/>
        <v>660</v>
      </c>
      <c r="P62">
        <f t="shared" si="179"/>
        <v>672</v>
      </c>
      <c r="Q62" s="8" t="str">
        <f t="shared" si="174"/>
        <v>2#660</v>
      </c>
      <c r="R62" s="8" t="str">
        <f t="shared" si="175"/>
        <v>2#672</v>
      </c>
      <c r="W62">
        <v>53</v>
      </c>
      <c r="X62">
        <v>1440</v>
      </c>
      <c r="Y62">
        <v>1080</v>
      </c>
      <c r="AA62">
        <v>1800</v>
      </c>
      <c r="AB62">
        <v>1440</v>
      </c>
      <c r="AD62">
        <f t="shared" si="148"/>
        <v>1080</v>
      </c>
      <c r="AE62">
        <f t="shared" si="149"/>
        <v>1800</v>
      </c>
      <c r="AH62">
        <f t="shared" si="156"/>
        <v>1800</v>
      </c>
      <c r="AI62">
        <f t="shared" si="157"/>
        <v>540</v>
      </c>
      <c r="AJ62">
        <f t="shared" si="150"/>
        <v>900</v>
      </c>
      <c r="AK62">
        <f t="shared" si="151"/>
        <v>900</v>
      </c>
      <c r="AL62">
        <f t="shared" si="152"/>
        <v>1260</v>
      </c>
      <c r="AM62">
        <f t="shared" si="153"/>
        <v>1260</v>
      </c>
      <c r="AN62">
        <f t="shared" si="158"/>
        <v>1620</v>
      </c>
      <c r="AO62" t="str">
        <f t="shared" si="159"/>
        <v>53#540</v>
      </c>
      <c r="AP62" t="str">
        <f t="shared" si="160"/>
        <v>53#900</v>
      </c>
      <c r="AQ62" t="str">
        <f t="shared" si="161"/>
        <v>53#900</v>
      </c>
      <c r="AR62" t="str">
        <f t="shared" si="162"/>
        <v>53#1260</v>
      </c>
      <c r="AS62" t="str">
        <f t="shared" si="163"/>
        <v>53#1260</v>
      </c>
      <c r="AT62" t="str">
        <f t="shared" si="164"/>
        <v>53#1620</v>
      </c>
      <c r="AV62" s="1">
        <v>54</v>
      </c>
      <c r="AW62" s="1">
        <f t="shared" si="155"/>
        <v>1620</v>
      </c>
    </row>
    <row r="63" spans="2:117">
      <c r="B63" s="3" t="s">
        <v>1746</v>
      </c>
      <c r="C63" s="3" t="s">
        <v>1747</v>
      </c>
      <c r="E63" t="str">
        <f t="shared" si="111"/>
        <v>5#560</v>
      </c>
      <c r="F63" t="str">
        <f t="shared" si="112"/>
        <v>840</v>
      </c>
      <c r="G63">
        <f t="shared" si="113"/>
        <v>714</v>
      </c>
      <c r="H63" t="str">
        <f t="shared" si="114"/>
        <v>5#714</v>
      </c>
      <c r="I63" t="s">
        <v>1769</v>
      </c>
      <c r="J63">
        <v>1</v>
      </c>
      <c r="K63">
        <f t="shared" si="176"/>
        <v>3268</v>
      </c>
      <c r="L63">
        <f t="shared" si="177"/>
        <v>3334</v>
      </c>
      <c r="M63" s="8" t="str">
        <f t="shared" si="172"/>
        <v>1#3268</v>
      </c>
      <c r="N63" s="8" t="str">
        <f t="shared" si="173"/>
        <v>1#3334</v>
      </c>
      <c r="O63">
        <f t="shared" si="178"/>
        <v>5280</v>
      </c>
      <c r="P63">
        <f t="shared" si="179"/>
        <v>5376</v>
      </c>
      <c r="Q63" s="8" t="str">
        <f t="shared" si="174"/>
        <v>1#5280</v>
      </c>
      <c r="R63" s="8" t="str">
        <f t="shared" si="175"/>
        <v>1#5376</v>
      </c>
      <c r="W63">
        <v>54</v>
      </c>
      <c r="X63">
        <v>1440</v>
      </c>
      <c r="Y63">
        <v>1080</v>
      </c>
      <c r="AA63">
        <v>1800</v>
      </c>
      <c r="AB63">
        <v>1440</v>
      </c>
      <c r="AD63">
        <f t="shared" si="148"/>
        <v>1080</v>
      </c>
      <c r="AE63">
        <f t="shared" si="149"/>
        <v>1800</v>
      </c>
      <c r="AH63">
        <f t="shared" si="156"/>
        <v>1800</v>
      </c>
      <c r="AI63">
        <f t="shared" si="157"/>
        <v>540</v>
      </c>
      <c r="AJ63">
        <f t="shared" si="150"/>
        <v>900</v>
      </c>
      <c r="AK63">
        <f t="shared" si="151"/>
        <v>900</v>
      </c>
      <c r="AL63">
        <f t="shared" si="152"/>
        <v>1260</v>
      </c>
      <c r="AM63">
        <f t="shared" si="153"/>
        <v>1260</v>
      </c>
      <c r="AN63">
        <f t="shared" si="158"/>
        <v>1620</v>
      </c>
      <c r="AO63" t="str">
        <f t="shared" si="159"/>
        <v>54#540</v>
      </c>
      <c r="AP63" t="str">
        <f t="shared" si="160"/>
        <v>54#900</v>
      </c>
      <c r="AQ63" t="str">
        <f t="shared" si="161"/>
        <v>54#900</v>
      </c>
      <c r="AR63" t="str">
        <f t="shared" si="162"/>
        <v>54#1260</v>
      </c>
      <c r="AS63" t="str">
        <f t="shared" si="163"/>
        <v>54#1260</v>
      </c>
      <c r="AT63" t="str">
        <f t="shared" si="164"/>
        <v>54#1620</v>
      </c>
      <c r="AV63" s="1">
        <v>55</v>
      </c>
      <c r="AW63" s="1">
        <f t="shared" si="155"/>
        <v>135</v>
      </c>
    </row>
    <row r="64" spans="2:117">
      <c r="B64" s="3" t="s">
        <v>1746</v>
      </c>
      <c r="C64" s="3" t="s">
        <v>1747</v>
      </c>
      <c r="E64" t="str">
        <f t="shared" si="111"/>
        <v>5#560</v>
      </c>
      <c r="F64" t="str">
        <f t="shared" si="112"/>
        <v>840</v>
      </c>
      <c r="G64">
        <f t="shared" si="113"/>
        <v>714</v>
      </c>
      <c r="H64" t="str">
        <f t="shared" si="114"/>
        <v>5#714</v>
      </c>
      <c r="W64">
        <v>55</v>
      </c>
      <c r="X64">
        <v>120</v>
      </c>
      <c r="Y64">
        <v>90</v>
      </c>
      <c r="AA64">
        <v>150</v>
      </c>
      <c r="AB64">
        <v>120</v>
      </c>
      <c r="AD64">
        <f t="shared" si="148"/>
        <v>90</v>
      </c>
      <c r="AE64">
        <f t="shared" si="149"/>
        <v>150</v>
      </c>
      <c r="AH64">
        <f t="shared" si="156"/>
        <v>150</v>
      </c>
      <c r="AI64">
        <f t="shared" si="157"/>
        <v>45</v>
      </c>
      <c r="AJ64">
        <f t="shared" si="150"/>
        <v>75</v>
      </c>
      <c r="AK64">
        <f t="shared" si="151"/>
        <v>75</v>
      </c>
      <c r="AL64">
        <f t="shared" si="152"/>
        <v>105</v>
      </c>
      <c r="AM64">
        <f t="shared" si="153"/>
        <v>105</v>
      </c>
      <c r="AN64">
        <f t="shared" si="158"/>
        <v>135</v>
      </c>
      <c r="AO64" t="str">
        <f t="shared" si="159"/>
        <v>55#45</v>
      </c>
      <c r="AP64" t="str">
        <f t="shared" si="160"/>
        <v>55#75</v>
      </c>
      <c r="AQ64" t="str">
        <f t="shared" si="161"/>
        <v>55#75</v>
      </c>
      <c r="AR64" t="str">
        <f t="shared" si="162"/>
        <v>55#105</v>
      </c>
      <c r="AS64" t="str">
        <f t="shared" si="163"/>
        <v>55#105</v>
      </c>
      <c r="AT64" t="str">
        <f t="shared" si="164"/>
        <v>55#135</v>
      </c>
      <c r="AV64" s="1">
        <v>56</v>
      </c>
      <c r="AW64" s="1">
        <f t="shared" si="155"/>
        <v>540</v>
      </c>
    </row>
    <row r="65" spans="2:49">
      <c r="B65" s="3" t="s">
        <v>1746</v>
      </c>
      <c r="C65" s="3" t="s">
        <v>1747</v>
      </c>
      <c r="E65" t="str">
        <f t="shared" si="111"/>
        <v>5#560</v>
      </c>
      <c r="F65" t="str">
        <f t="shared" si="112"/>
        <v>840</v>
      </c>
      <c r="G65">
        <f t="shared" si="113"/>
        <v>714</v>
      </c>
      <c r="H65" t="str">
        <f t="shared" si="114"/>
        <v>5#714</v>
      </c>
      <c r="M65">
        <v>3</v>
      </c>
      <c r="N65" t="s">
        <v>474</v>
      </c>
      <c r="O65" s="6">
        <v>0.9</v>
      </c>
      <c r="P65" s="6">
        <v>0.95</v>
      </c>
      <c r="W65">
        <v>56</v>
      </c>
      <c r="X65">
        <v>480</v>
      </c>
      <c r="Y65">
        <v>360</v>
      </c>
      <c r="AA65">
        <v>600</v>
      </c>
      <c r="AB65">
        <v>480</v>
      </c>
      <c r="AD65">
        <f t="shared" si="148"/>
        <v>360</v>
      </c>
      <c r="AE65">
        <f t="shared" si="149"/>
        <v>600</v>
      </c>
      <c r="AH65">
        <f t="shared" si="156"/>
        <v>600</v>
      </c>
      <c r="AI65">
        <f t="shared" si="157"/>
        <v>180</v>
      </c>
      <c r="AJ65">
        <f t="shared" si="150"/>
        <v>300</v>
      </c>
      <c r="AK65">
        <f t="shared" si="151"/>
        <v>300</v>
      </c>
      <c r="AL65">
        <f t="shared" si="152"/>
        <v>420</v>
      </c>
      <c r="AM65">
        <f t="shared" si="153"/>
        <v>420</v>
      </c>
      <c r="AN65">
        <f t="shared" si="158"/>
        <v>540</v>
      </c>
      <c r="AO65" t="str">
        <f t="shared" si="159"/>
        <v>56#180</v>
      </c>
      <c r="AP65" t="str">
        <f t="shared" si="160"/>
        <v>56#300</v>
      </c>
      <c r="AQ65" t="str">
        <f t="shared" si="161"/>
        <v>56#300</v>
      </c>
      <c r="AR65" t="str">
        <f t="shared" si="162"/>
        <v>56#420</v>
      </c>
      <c r="AS65" t="str">
        <f t="shared" si="163"/>
        <v>56#420</v>
      </c>
      <c r="AT65" t="str">
        <f t="shared" si="164"/>
        <v>56#540</v>
      </c>
      <c r="AV65" s="1">
        <v>1</v>
      </c>
      <c r="AW65" s="1">
        <f t="shared" si="155"/>
        <v>956</v>
      </c>
    </row>
    <row r="66" spans="2:49">
      <c r="B66" s="3" t="s">
        <v>1116</v>
      </c>
      <c r="C66" s="3" t="s">
        <v>802</v>
      </c>
      <c r="E66" t="str">
        <f t="shared" si="111"/>
        <v>2#480</v>
      </c>
      <c r="F66" t="str">
        <f t="shared" si="112"/>
        <v>720</v>
      </c>
      <c r="G66">
        <f t="shared" si="113"/>
        <v>612</v>
      </c>
      <c r="H66" t="str">
        <f t="shared" si="114"/>
        <v>2#612</v>
      </c>
      <c r="Q66" t="s">
        <v>1754</v>
      </c>
      <c r="R66" t="s">
        <v>1760</v>
      </c>
      <c r="W66">
        <v>1</v>
      </c>
      <c r="X66">
        <v>856</v>
      </c>
      <c r="Y66">
        <v>650</v>
      </c>
      <c r="AA66">
        <v>1063</v>
      </c>
      <c r="AB66">
        <v>856</v>
      </c>
      <c r="AD66">
        <f t="shared" si="148"/>
        <v>650</v>
      </c>
      <c r="AE66">
        <f t="shared" si="149"/>
        <v>1063</v>
      </c>
      <c r="AH66">
        <f t="shared" si="156"/>
        <v>1063</v>
      </c>
      <c r="AI66">
        <f t="shared" si="157"/>
        <v>318</v>
      </c>
      <c r="AJ66">
        <f t="shared" si="150"/>
        <v>531</v>
      </c>
      <c r="AK66">
        <f t="shared" si="151"/>
        <v>531</v>
      </c>
      <c r="AL66">
        <f t="shared" si="152"/>
        <v>744</v>
      </c>
      <c r="AM66">
        <f t="shared" si="153"/>
        <v>744</v>
      </c>
      <c r="AN66">
        <f t="shared" si="158"/>
        <v>956</v>
      </c>
      <c r="AO66" t="str">
        <f t="shared" si="159"/>
        <v>1#318</v>
      </c>
      <c r="AP66" t="str">
        <f t="shared" si="160"/>
        <v>1#531</v>
      </c>
      <c r="AQ66" t="str">
        <f t="shared" si="161"/>
        <v>1#531</v>
      </c>
      <c r="AR66" t="str">
        <f t="shared" si="162"/>
        <v>1#744</v>
      </c>
      <c r="AS66" t="str">
        <f t="shared" si="163"/>
        <v>1#744</v>
      </c>
      <c r="AT66" t="str">
        <f t="shared" si="164"/>
        <v>1#956</v>
      </c>
      <c r="AV66" s="1">
        <v>2</v>
      </c>
      <c r="AW66" s="1">
        <f t="shared" si="155"/>
        <v>190</v>
      </c>
    </row>
    <row r="67" spans="2:49">
      <c r="B67" s="3" t="s">
        <v>1116</v>
      </c>
      <c r="C67" s="3" t="s">
        <v>802</v>
      </c>
      <c r="E67" t="str">
        <f t="shared" si="111"/>
        <v>2#480</v>
      </c>
      <c r="F67" t="str">
        <f t="shared" si="112"/>
        <v>720</v>
      </c>
      <c r="G67">
        <f t="shared" si="113"/>
        <v>612</v>
      </c>
      <c r="H67" t="str">
        <f t="shared" si="114"/>
        <v>2#612</v>
      </c>
      <c r="I67" t="s">
        <v>219</v>
      </c>
      <c r="J67">
        <v>2</v>
      </c>
      <c r="O67">
        <f>INT((P17-O17)*$O$65+O17)</f>
        <v>2088</v>
      </c>
      <c r="P67">
        <f>INT((P17-O17)*$P$65+O17)</f>
        <v>2124</v>
      </c>
      <c r="Q67" s="8" t="str">
        <f>$J67&amp;"#"&amp;O67</f>
        <v>2#2088</v>
      </c>
      <c r="R67" s="8" t="str">
        <f>$J67&amp;"#"&amp;P67</f>
        <v>2#2124</v>
      </c>
      <c r="W67">
        <v>2</v>
      </c>
      <c r="X67">
        <v>171</v>
      </c>
      <c r="Y67">
        <v>130</v>
      </c>
      <c r="AA67">
        <v>212</v>
      </c>
      <c r="AB67">
        <v>171</v>
      </c>
      <c r="AD67">
        <f t="shared" si="148"/>
        <v>130</v>
      </c>
      <c r="AE67">
        <f t="shared" si="149"/>
        <v>212</v>
      </c>
      <c r="AH67">
        <f t="shared" si="156"/>
        <v>212</v>
      </c>
      <c r="AI67">
        <f t="shared" si="157"/>
        <v>63</v>
      </c>
      <c r="AJ67">
        <f t="shared" si="150"/>
        <v>106</v>
      </c>
      <c r="AK67">
        <f t="shared" si="151"/>
        <v>106</v>
      </c>
      <c r="AL67">
        <f t="shared" si="152"/>
        <v>148</v>
      </c>
      <c r="AM67">
        <f t="shared" si="153"/>
        <v>148</v>
      </c>
      <c r="AN67">
        <f t="shared" si="158"/>
        <v>190</v>
      </c>
      <c r="AO67" t="str">
        <f t="shared" si="159"/>
        <v>2#63</v>
      </c>
      <c r="AP67" t="str">
        <f t="shared" si="160"/>
        <v>2#106</v>
      </c>
      <c r="AQ67" t="str">
        <f t="shared" si="161"/>
        <v>2#106</v>
      </c>
      <c r="AR67" t="str">
        <f t="shared" si="162"/>
        <v>2#148</v>
      </c>
      <c r="AS67" t="str">
        <f t="shared" si="163"/>
        <v>2#148</v>
      </c>
      <c r="AT67" t="str">
        <f t="shared" si="164"/>
        <v>2#190</v>
      </c>
      <c r="AV67" s="1">
        <v>3</v>
      </c>
      <c r="AW67" s="1">
        <f t="shared" si="155"/>
        <v>190</v>
      </c>
    </row>
    <row r="68" spans="2:49">
      <c r="B68" s="3" t="s">
        <v>1116</v>
      </c>
      <c r="C68" s="3" t="s">
        <v>802</v>
      </c>
      <c r="E68" t="str">
        <f t="shared" si="111"/>
        <v>2#480</v>
      </c>
      <c r="F68" t="str">
        <f t="shared" si="112"/>
        <v>720</v>
      </c>
      <c r="G68">
        <f t="shared" si="113"/>
        <v>612</v>
      </c>
      <c r="H68" t="str">
        <f t="shared" si="114"/>
        <v>2#612</v>
      </c>
      <c r="I68" t="s">
        <v>1762</v>
      </c>
      <c r="J68">
        <v>3</v>
      </c>
      <c r="O68">
        <f t="shared" ref="O68:O73" si="188">INT((P18-O18)*$O$65+O18)</f>
        <v>2262</v>
      </c>
      <c r="P68">
        <f t="shared" ref="P68:P73" si="189">INT((P18-O18)*$P$65+O18)</f>
        <v>2301</v>
      </c>
      <c r="Q68" s="8" t="str">
        <f t="shared" ref="Q68:Q73" si="190">$J68&amp;"#"&amp;O68</f>
        <v>3#2262</v>
      </c>
      <c r="R68" s="8" t="str">
        <f t="shared" ref="R68:R73" si="191">$J68&amp;"#"&amp;P68</f>
        <v>3#2301</v>
      </c>
      <c r="W68">
        <v>3</v>
      </c>
      <c r="X68">
        <v>171</v>
      </c>
      <c r="Y68">
        <v>130</v>
      </c>
      <c r="AA68">
        <v>212</v>
      </c>
      <c r="AB68">
        <v>171</v>
      </c>
      <c r="AD68">
        <f t="shared" si="148"/>
        <v>130</v>
      </c>
      <c r="AE68">
        <f t="shared" si="149"/>
        <v>212</v>
      </c>
      <c r="AH68">
        <f t="shared" si="156"/>
        <v>212</v>
      </c>
      <c r="AI68">
        <f t="shared" si="157"/>
        <v>63</v>
      </c>
      <c r="AJ68">
        <f t="shared" si="150"/>
        <v>106</v>
      </c>
      <c r="AK68">
        <f t="shared" si="151"/>
        <v>106</v>
      </c>
      <c r="AL68">
        <f t="shared" si="152"/>
        <v>148</v>
      </c>
      <c r="AM68">
        <f t="shared" si="153"/>
        <v>148</v>
      </c>
      <c r="AN68">
        <f t="shared" si="158"/>
        <v>190</v>
      </c>
      <c r="AO68" t="str">
        <f t="shared" si="159"/>
        <v>3#63</v>
      </c>
      <c r="AP68" t="str">
        <f t="shared" si="160"/>
        <v>3#106</v>
      </c>
      <c r="AQ68" t="str">
        <f t="shared" si="161"/>
        <v>3#106</v>
      </c>
      <c r="AR68" t="str">
        <f t="shared" si="162"/>
        <v>3#148</v>
      </c>
      <c r="AS68" t="str">
        <f t="shared" si="163"/>
        <v>3#148</v>
      </c>
      <c r="AT68" t="str">
        <f t="shared" si="164"/>
        <v>3#190</v>
      </c>
      <c r="AV68" s="1">
        <v>4</v>
      </c>
      <c r="AW68" s="1">
        <f t="shared" si="155"/>
        <v>190</v>
      </c>
    </row>
    <row r="69" spans="2:49">
      <c r="B69" s="3" t="s">
        <v>1673</v>
      </c>
      <c r="C69" s="3" t="s">
        <v>811</v>
      </c>
      <c r="E69" t="str">
        <f t="shared" si="111"/>
        <v>1#3840</v>
      </c>
      <c r="F69" t="str">
        <f t="shared" si="112"/>
        <v>5760</v>
      </c>
      <c r="G69">
        <f t="shared" si="113"/>
        <v>4896</v>
      </c>
      <c r="H69" t="str">
        <f t="shared" si="114"/>
        <v>1#4896</v>
      </c>
      <c r="I69" t="s">
        <v>1762</v>
      </c>
      <c r="J69">
        <v>4</v>
      </c>
      <c r="O69">
        <f t="shared" si="188"/>
        <v>2262</v>
      </c>
      <c r="P69">
        <f t="shared" si="189"/>
        <v>2301</v>
      </c>
      <c r="Q69" s="8" t="str">
        <f t="shared" si="190"/>
        <v>4#2262</v>
      </c>
      <c r="R69" s="8" t="str">
        <f t="shared" si="191"/>
        <v>4#2301</v>
      </c>
      <c r="W69">
        <v>4</v>
      </c>
      <c r="X69">
        <v>171</v>
      </c>
      <c r="Y69">
        <v>130</v>
      </c>
      <c r="AA69">
        <v>212</v>
      </c>
      <c r="AB69">
        <v>171</v>
      </c>
      <c r="AD69">
        <f t="shared" si="148"/>
        <v>130</v>
      </c>
      <c r="AE69">
        <f t="shared" si="149"/>
        <v>212</v>
      </c>
      <c r="AH69">
        <f t="shared" si="156"/>
        <v>212</v>
      </c>
      <c r="AI69">
        <f t="shared" si="157"/>
        <v>63</v>
      </c>
      <c r="AJ69">
        <f t="shared" si="150"/>
        <v>106</v>
      </c>
      <c r="AK69">
        <f t="shared" si="151"/>
        <v>106</v>
      </c>
      <c r="AL69">
        <f t="shared" si="152"/>
        <v>148</v>
      </c>
      <c r="AM69">
        <f t="shared" si="153"/>
        <v>148</v>
      </c>
      <c r="AN69">
        <f t="shared" si="158"/>
        <v>190</v>
      </c>
      <c r="AO69" t="str">
        <f t="shared" si="159"/>
        <v>4#63</v>
      </c>
      <c r="AP69" t="str">
        <f t="shared" si="160"/>
        <v>4#106</v>
      </c>
      <c r="AQ69" t="str">
        <f t="shared" si="161"/>
        <v>4#106</v>
      </c>
      <c r="AR69" t="str">
        <f t="shared" si="162"/>
        <v>4#148</v>
      </c>
      <c r="AS69" t="str">
        <f t="shared" si="163"/>
        <v>4#148</v>
      </c>
      <c r="AT69" t="str">
        <f t="shared" si="164"/>
        <v>4#190</v>
      </c>
      <c r="AV69" s="1">
        <v>55</v>
      </c>
      <c r="AW69" s="1">
        <f t="shared" si="155"/>
        <v>225</v>
      </c>
    </row>
    <row r="70" spans="2:49">
      <c r="B70" s="3" t="s">
        <v>1673</v>
      </c>
      <c r="C70" s="3" t="s">
        <v>811</v>
      </c>
      <c r="E70" t="str">
        <f t="shared" si="111"/>
        <v>1#3840</v>
      </c>
      <c r="F70" t="str">
        <f t="shared" si="112"/>
        <v>5760</v>
      </c>
      <c r="G70">
        <f t="shared" si="113"/>
        <v>4896</v>
      </c>
      <c r="H70" t="str">
        <f t="shared" si="114"/>
        <v>1#4896</v>
      </c>
      <c r="I70" t="s">
        <v>1764</v>
      </c>
      <c r="J70">
        <v>1</v>
      </c>
      <c r="O70">
        <f t="shared" si="188"/>
        <v>20880</v>
      </c>
      <c r="P70">
        <f t="shared" si="189"/>
        <v>21240</v>
      </c>
      <c r="Q70" s="8" t="str">
        <f t="shared" si="190"/>
        <v>1#20880</v>
      </c>
      <c r="R70" s="8" t="str">
        <f t="shared" si="191"/>
        <v>1#21240</v>
      </c>
      <c r="W70">
        <v>55</v>
      </c>
      <c r="X70">
        <v>200</v>
      </c>
      <c r="Y70">
        <v>150</v>
      </c>
      <c r="AA70">
        <v>250</v>
      </c>
      <c r="AB70">
        <v>200</v>
      </c>
      <c r="AD70">
        <f t="shared" si="148"/>
        <v>150</v>
      </c>
      <c r="AE70">
        <f t="shared" si="149"/>
        <v>250</v>
      </c>
      <c r="AH70">
        <f t="shared" si="156"/>
        <v>250</v>
      </c>
      <c r="AI70">
        <f t="shared" si="157"/>
        <v>75</v>
      </c>
      <c r="AJ70">
        <f t="shared" si="150"/>
        <v>125</v>
      </c>
      <c r="AK70">
        <f t="shared" si="151"/>
        <v>125</v>
      </c>
      <c r="AL70">
        <f t="shared" si="152"/>
        <v>175</v>
      </c>
      <c r="AM70">
        <f t="shared" si="153"/>
        <v>175</v>
      </c>
      <c r="AN70">
        <f t="shared" si="158"/>
        <v>225</v>
      </c>
      <c r="AO70" t="str">
        <f t="shared" si="159"/>
        <v>55#75</v>
      </c>
      <c r="AP70" t="str">
        <f t="shared" si="160"/>
        <v>55#125</v>
      </c>
      <c r="AQ70" t="str">
        <f t="shared" si="161"/>
        <v>55#125</v>
      </c>
      <c r="AR70" t="str">
        <f t="shared" si="162"/>
        <v>55#175</v>
      </c>
      <c r="AS70" t="str">
        <f t="shared" si="163"/>
        <v>55#175</v>
      </c>
      <c r="AT70" t="str">
        <f t="shared" si="164"/>
        <v>55#225</v>
      </c>
      <c r="AV70" s="1">
        <v>56</v>
      </c>
      <c r="AW70" s="1">
        <f t="shared" si="155"/>
        <v>270</v>
      </c>
    </row>
    <row r="71" spans="2:49">
      <c r="B71" s="3" t="s">
        <v>1673</v>
      </c>
      <c r="C71" s="3" t="s">
        <v>811</v>
      </c>
      <c r="E71" t="str">
        <f t="shared" si="111"/>
        <v>1#3840</v>
      </c>
      <c r="F71" t="str">
        <f t="shared" si="112"/>
        <v>5760</v>
      </c>
      <c r="G71">
        <f t="shared" si="113"/>
        <v>4896</v>
      </c>
      <c r="H71" t="str">
        <f t="shared" si="114"/>
        <v>1#4896</v>
      </c>
      <c r="I71" t="s">
        <v>391</v>
      </c>
      <c r="J71">
        <v>5</v>
      </c>
      <c r="O71">
        <f t="shared" si="188"/>
        <v>812</v>
      </c>
      <c r="P71">
        <f t="shared" si="189"/>
        <v>826</v>
      </c>
      <c r="Q71" s="8" t="str">
        <f t="shared" si="190"/>
        <v>5#812</v>
      </c>
      <c r="R71" s="8" t="str">
        <f t="shared" si="191"/>
        <v>5#826</v>
      </c>
      <c r="W71">
        <v>56</v>
      </c>
      <c r="X71">
        <v>240</v>
      </c>
      <c r="Y71">
        <v>180</v>
      </c>
      <c r="AA71">
        <v>300</v>
      </c>
      <c r="AB71">
        <v>240</v>
      </c>
      <c r="AD71">
        <f t="shared" si="148"/>
        <v>180</v>
      </c>
      <c r="AE71">
        <f t="shared" si="149"/>
        <v>300</v>
      </c>
      <c r="AH71">
        <f t="shared" si="156"/>
        <v>300</v>
      </c>
      <c r="AI71">
        <f t="shared" si="157"/>
        <v>90</v>
      </c>
      <c r="AJ71">
        <f t="shared" si="150"/>
        <v>150</v>
      </c>
      <c r="AK71">
        <f t="shared" si="151"/>
        <v>150</v>
      </c>
      <c r="AL71">
        <f t="shared" si="152"/>
        <v>210</v>
      </c>
      <c r="AM71">
        <f t="shared" si="153"/>
        <v>210</v>
      </c>
      <c r="AN71">
        <f t="shared" si="158"/>
        <v>270</v>
      </c>
      <c r="AO71" t="str">
        <f t="shared" si="159"/>
        <v>56#90</v>
      </c>
      <c r="AP71" t="str">
        <f t="shared" si="160"/>
        <v>56#150</v>
      </c>
      <c r="AQ71" t="str">
        <f t="shared" si="161"/>
        <v>56#150</v>
      </c>
      <c r="AR71" t="str">
        <f t="shared" si="162"/>
        <v>56#210</v>
      </c>
      <c r="AS71" t="str">
        <f t="shared" si="163"/>
        <v>56#210</v>
      </c>
      <c r="AT71" t="str">
        <f t="shared" si="164"/>
        <v>56#270</v>
      </c>
      <c r="AV71" s="1">
        <v>5</v>
      </c>
      <c r="AW71" s="1">
        <f t="shared" si="155"/>
        <v>43</v>
      </c>
    </row>
    <row r="72" spans="2:49">
      <c r="I72" t="s">
        <v>405</v>
      </c>
      <c r="J72">
        <v>2</v>
      </c>
      <c r="O72">
        <f t="shared" si="188"/>
        <v>696</v>
      </c>
      <c r="P72">
        <f t="shared" si="189"/>
        <v>708</v>
      </c>
      <c r="Q72" s="8" t="str">
        <f t="shared" si="190"/>
        <v>2#696</v>
      </c>
      <c r="R72" s="8" t="str">
        <f t="shared" si="191"/>
        <v>2#708</v>
      </c>
      <c r="W72">
        <v>5</v>
      </c>
      <c r="X72">
        <v>38</v>
      </c>
      <c r="Y72">
        <v>29</v>
      </c>
      <c r="AA72">
        <v>48</v>
      </c>
      <c r="AB72">
        <v>38</v>
      </c>
      <c r="AD72">
        <f t="shared" si="148"/>
        <v>29</v>
      </c>
      <c r="AE72">
        <f t="shared" si="149"/>
        <v>48</v>
      </c>
      <c r="AH72">
        <f t="shared" si="156"/>
        <v>48</v>
      </c>
      <c r="AI72">
        <f t="shared" si="157"/>
        <v>14</v>
      </c>
      <c r="AJ72">
        <f t="shared" si="150"/>
        <v>24</v>
      </c>
      <c r="AK72">
        <f t="shared" si="151"/>
        <v>24</v>
      </c>
      <c r="AL72">
        <f t="shared" si="152"/>
        <v>33</v>
      </c>
      <c r="AM72">
        <f t="shared" si="153"/>
        <v>33</v>
      </c>
      <c r="AN72">
        <f t="shared" si="158"/>
        <v>43</v>
      </c>
      <c r="AO72" t="str">
        <f t="shared" si="159"/>
        <v>5#14</v>
      </c>
      <c r="AP72" t="str">
        <f t="shared" si="160"/>
        <v>5#24</v>
      </c>
      <c r="AQ72" t="str">
        <f t="shared" si="161"/>
        <v>5#24</v>
      </c>
      <c r="AR72" t="str">
        <f t="shared" si="162"/>
        <v>5#33</v>
      </c>
      <c r="AS72" t="str">
        <f t="shared" si="163"/>
        <v>5#33</v>
      </c>
      <c r="AT72" t="str">
        <f t="shared" si="164"/>
        <v>5#43</v>
      </c>
      <c r="AV72" s="1">
        <v>53</v>
      </c>
      <c r="AW72" s="1">
        <f t="shared" si="155"/>
        <v>900</v>
      </c>
    </row>
    <row r="73" spans="2:49">
      <c r="I73" t="s">
        <v>1769</v>
      </c>
      <c r="J73">
        <v>1</v>
      </c>
      <c r="O73">
        <f t="shared" si="188"/>
        <v>5568</v>
      </c>
      <c r="P73">
        <f t="shared" si="189"/>
        <v>5664</v>
      </c>
      <c r="Q73" s="8" t="str">
        <f t="shared" si="190"/>
        <v>1#5568</v>
      </c>
      <c r="R73" s="8" t="str">
        <f t="shared" si="191"/>
        <v>1#5664</v>
      </c>
      <c r="W73">
        <v>53</v>
      </c>
      <c r="X73">
        <v>800</v>
      </c>
      <c r="Y73">
        <v>600</v>
      </c>
      <c r="AA73">
        <v>1000</v>
      </c>
      <c r="AB73">
        <v>800</v>
      </c>
      <c r="AD73">
        <f t="shared" si="148"/>
        <v>600</v>
      </c>
      <c r="AE73">
        <f t="shared" si="149"/>
        <v>1000</v>
      </c>
      <c r="AH73">
        <f t="shared" si="156"/>
        <v>1000</v>
      </c>
      <c r="AI73">
        <f t="shared" si="157"/>
        <v>300</v>
      </c>
      <c r="AJ73">
        <f t="shared" si="150"/>
        <v>500</v>
      </c>
      <c r="AK73">
        <f t="shared" si="151"/>
        <v>500</v>
      </c>
      <c r="AL73">
        <f t="shared" si="152"/>
        <v>700</v>
      </c>
      <c r="AM73">
        <f t="shared" si="153"/>
        <v>700</v>
      </c>
      <c r="AN73">
        <f t="shared" si="158"/>
        <v>900</v>
      </c>
      <c r="AO73" t="str">
        <f t="shared" si="159"/>
        <v>53#300</v>
      </c>
      <c r="AP73" t="str">
        <f t="shared" si="160"/>
        <v>53#500</v>
      </c>
      <c r="AQ73" t="str">
        <f t="shared" si="161"/>
        <v>53#500</v>
      </c>
      <c r="AR73" t="str">
        <f t="shared" si="162"/>
        <v>53#700</v>
      </c>
      <c r="AS73" t="str">
        <f t="shared" si="163"/>
        <v>53#700</v>
      </c>
      <c r="AT73" t="str">
        <f t="shared" si="164"/>
        <v>53#900</v>
      </c>
      <c r="AV73" s="1">
        <v>55</v>
      </c>
      <c r="AW73" s="1">
        <f t="shared" si="155"/>
        <v>450</v>
      </c>
    </row>
    <row r="74" spans="2:49">
      <c r="W74">
        <v>55</v>
      </c>
      <c r="X74">
        <v>400</v>
      </c>
      <c r="Y74">
        <v>300</v>
      </c>
      <c r="AA74">
        <v>500</v>
      </c>
      <c r="AB74">
        <v>400</v>
      </c>
      <c r="AD74">
        <f t="shared" si="148"/>
        <v>300</v>
      </c>
      <c r="AE74">
        <f t="shared" si="149"/>
        <v>500</v>
      </c>
      <c r="AH74">
        <f t="shared" si="156"/>
        <v>500</v>
      </c>
      <c r="AI74">
        <f t="shared" si="157"/>
        <v>150</v>
      </c>
      <c r="AJ74">
        <f t="shared" si="150"/>
        <v>250</v>
      </c>
      <c r="AK74">
        <f t="shared" si="151"/>
        <v>250</v>
      </c>
      <c r="AL74">
        <f t="shared" si="152"/>
        <v>350</v>
      </c>
      <c r="AM74">
        <f t="shared" si="153"/>
        <v>350</v>
      </c>
      <c r="AN74">
        <f t="shared" si="158"/>
        <v>450</v>
      </c>
      <c r="AO74" t="str">
        <f t="shared" si="159"/>
        <v>55#150</v>
      </c>
      <c r="AP74" t="str">
        <f t="shared" si="160"/>
        <v>55#250</v>
      </c>
      <c r="AQ74" t="str">
        <f t="shared" si="161"/>
        <v>55#250</v>
      </c>
      <c r="AR74" t="str">
        <f t="shared" si="162"/>
        <v>55#350</v>
      </c>
      <c r="AS74" t="str">
        <f t="shared" si="163"/>
        <v>55#350</v>
      </c>
      <c r="AT74" t="str">
        <f t="shared" si="164"/>
        <v>55#450</v>
      </c>
      <c r="AV74" s="1">
        <v>56</v>
      </c>
      <c r="AW74" s="1">
        <f t="shared" si="155"/>
        <v>900</v>
      </c>
    </row>
    <row r="75" spans="2:49">
      <c r="W75">
        <v>56</v>
      </c>
      <c r="X75">
        <v>800</v>
      </c>
      <c r="Y75">
        <v>600</v>
      </c>
      <c r="AA75">
        <v>1000</v>
      </c>
      <c r="AB75">
        <v>800</v>
      </c>
      <c r="AD75">
        <f t="shared" si="148"/>
        <v>600</v>
      </c>
      <c r="AE75">
        <f t="shared" si="149"/>
        <v>1000</v>
      </c>
      <c r="AH75">
        <f t="shared" si="156"/>
        <v>1000</v>
      </c>
      <c r="AI75">
        <f t="shared" si="157"/>
        <v>300</v>
      </c>
      <c r="AJ75">
        <f t="shared" si="150"/>
        <v>500</v>
      </c>
      <c r="AK75">
        <f t="shared" si="151"/>
        <v>500</v>
      </c>
      <c r="AL75">
        <f t="shared" si="152"/>
        <v>700</v>
      </c>
      <c r="AM75">
        <f t="shared" si="153"/>
        <v>700</v>
      </c>
      <c r="AN75">
        <f t="shared" si="158"/>
        <v>900</v>
      </c>
      <c r="AO75" t="str">
        <f t="shared" si="159"/>
        <v>56#300</v>
      </c>
      <c r="AP75" t="str">
        <f t="shared" si="160"/>
        <v>56#500</v>
      </c>
      <c r="AQ75" t="str">
        <f t="shared" si="161"/>
        <v>56#500</v>
      </c>
      <c r="AR75" t="str">
        <f t="shared" si="162"/>
        <v>56#700</v>
      </c>
      <c r="AS75" t="str">
        <f t="shared" si="163"/>
        <v>56#700</v>
      </c>
      <c r="AT75" t="str">
        <f t="shared" si="164"/>
        <v>56#900</v>
      </c>
      <c r="AV75" s="1">
        <v>61</v>
      </c>
      <c r="AW75" s="1">
        <f t="shared" si="155"/>
        <v>900</v>
      </c>
    </row>
    <row r="76" spans="2:49">
      <c r="W76">
        <v>61</v>
      </c>
      <c r="X76">
        <v>800</v>
      </c>
      <c r="Y76">
        <v>600</v>
      </c>
      <c r="AA76">
        <v>1000</v>
      </c>
      <c r="AB76">
        <v>800</v>
      </c>
      <c r="AD76">
        <f t="shared" si="148"/>
        <v>600</v>
      </c>
      <c r="AE76">
        <f t="shared" si="149"/>
        <v>1000</v>
      </c>
      <c r="AH76">
        <f t="shared" si="156"/>
        <v>1000</v>
      </c>
      <c r="AI76">
        <f t="shared" si="157"/>
        <v>300</v>
      </c>
      <c r="AJ76">
        <f t="shared" si="150"/>
        <v>500</v>
      </c>
      <c r="AK76">
        <f t="shared" si="151"/>
        <v>500</v>
      </c>
      <c r="AL76">
        <f t="shared" si="152"/>
        <v>700</v>
      </c>
      <c r="AM76">
        <f t="shared" si="153"/>
        <v>700</v>
      </c>
      <c r="AN76">
        <f t="shared" si="158"/>
        <v>900</v>
      </c>
      <c r="AO76" t="str">
        <f t="shared" si="159"/>
        <v>61#300</v>
      </c>
      <c r="AP76" t="str">
        <f t="shared" si="160"/>
        <v>61#500</v>
      </c>
      <c r="AQ76" t="str">
        <f t="shared" si="161"/>
        <v>61#500</v>
      </c>
      <c r="AR76" t="str">
        <f t="shared" si="162"/>
        <v>61#700</v>
      </c>
      <c r="AS76" t="str">
        <f t="shared" si="163"/>
        <v>61#700</v>
      </c>
      <c r="AT76" t="str">
        <f t="shared" si="164"/>
        <v>61#900</v>
      </c>
      <c r="AV76" s="1">
        <v>54</v>
      </c>
      <c r="AW76" s="1">
        <f t="shared" si="155"/>
        <v>900</v>
      </c>
    </row>
    <row r="77" spans="2:49">
      <c r="W77">
        <v>54</v>
      </c>
      <c r="X77">
        <v>800</v>
      </c>
      <c r="Y77">
        <v>600</v>
      </c>
      <c r="AA77">
        <v>1000</v>
      </c>
      <c r="AB77">
        <v>800</v>
      </c>
      <c r="AD77">
        <f t="shared" ref="AD77:AD110" si="192">Y77</f>
        <v>600</v>
      </c>
      <c r="AE77">
        <f t="shared" ref="AE77:AE110" si="193">AA77</f>
        <v>1000</v>
      </c>
      <c r="AH77">
        <f t="shared" ref="AH77:AH110" si="194">AE77</f>
        <v>1000</v>
      </c>
      <c r="AI77">
        <f t="shared" si="157"/>
        <v>300</v>
      </c>
      <c r="AJ77">
        <f t="shared" si="150"/>
        <v>500</v>
      </c>
      <c r="AK77">
        <f t="shared" si="151"/>
        <v>500</v>
      </c>
      <c r="AL77">
        <f t="shared" si="152"/>
        <v>700</v>
      </c>
      <c r="AM77">
        <f t="shared" si="153"/>
        <v>700</v>
      </c>
      <c r="AN77">
        <f t="shared" si="158"/>
        <v>900</v>
      </c>
      <c r="AO77" t="str">
        <f t="shared" si="159"/>
        <v>54#300</v>
      </c>
      <c r="AP77" t="str">
        <f t="shared" si="160"/>
        <v>54#500</v>
      </c>
      <c r="AQ77" t="str">
        <f t="shared" si="161"/>
        <v>54#500</v>
      </c>
      <c r="AR77" t="str">
        <f t="shared" si="162"/>
        <v>54#700</v>
      </c>
      <c r="AS77" t="str">
        <f t="shared" si="163"/>
        <v>54#700</v>
      </c>
      <c r="AT77" t="str">
        <f t="shared" si="164"/>
        <v>54#900</v>
      </c>
      <c r="AV77" s="1">
        <v>60</v>
      </c>
      <c r="AW77" s="1">
        <f t="shared" si="155"/>
        <v>450</v>
      </c>
    </row>
    <row r="78" spans="2:49">
      <c r="W78">
        <v>60</v>
      </c>
      <c r="X78">
        <v>400</v>
      </c>
      <c r="Y78">
        <v>300</v>
      </c>
      <c r="AA78">
        <v>500</v>
      </c>
      <c r="AB78">
        <v>400</v>
      </c>
      <c r="AD78">
        <f t="shared" si="192"/>
        <v>300</v>
      </c>
      <c r="AE78">
        <f t="shared" si="193"/>
        <v>500</v>
      </c>
      <c r="AH78">
        <f t="shared" si="194"/>
        <v>500</v>
      </c>
      <c r="AI78">
        <f t="shared" si="157"/>
        <v>150</v>
      </c>
      <c r="AJ78">
        <f t="shared" si="150"/>
        <v>250</v>
      </c>
      <c r="AK78">
        <f t="shared" si="151"/>
        <v>250</v>
      </c>
      <c r="AL78">
        <f t="shared" si="152"/>
        <v>350</v>
      </c>
      <c r="AM78">
        <f t="shared" si="153"/>
        <v>350</v>
      </c>
      <c r="AN78">
        <f t="shared" si="158"/>
        <v>450</v>
      </c>
      <c r="AO78" t="str">
        <f t="shared" si="159"/>
        <v>60#150</v>
      </c>
      <c r="AP78" t="str">
        <f t="shared" si="160"/>
        <v>60#250</v>
      </c>
      <c r="AQ78" t="str">
        <f t="shared" si="161"/>
        <v>60#250</v>
      </c>
      <c r="AR78" t="str">
        <f t="shared" si="162"/>
        <v>60#350</v>
      </c>
      <c r="AS78" t="str">
        <f t="shared" si="163"/>
        <v>60#350</v>
      </c>
      <c r="AT78" t="str">
        <f t="shared" si="164"/>
        <v>60#450</v>
      </c>
    </row>
    <row r="81" spans="22:49">
      <c r="V81" t="s">
        <v>217</v>
      </c>
      <c r="AH81" t="s">
        <v>1792</v>
      </c>
      <c r="AI81" t="s">
        <v>1793</v>
      </c>
      <c r="AJ81" t="s">
        <v>1794</v>
      </c>
      <c r="AK81" t="s">
        <v>1795</v>
      </c>
      <c r="AL81" t="s">
        <v>1757</v>
      </c>
      <c r="AM81" t="s">
        <v>1796</v>
      </c>
      <c r="AN81" t="s">
        <v>1797</v>
      </c>
      <c r="AO81" t="s">
        <v>1793</v>
      </c>
      <c r="AP81" t="s">
        <v>1794</v>
      </c>
      <c r="AQ81" t="s">
        <v>1795</v>
      </c>
      <c r="AR81" t="s">
        <v>1757</v>
      </c>
      <c r="AS81" t="s">
        <v>1796</v>
      </c>
      <c r="AT81" t="s">
        <v>1797</v>
      </c>
    </row>
    <row r="82" spans="22:49">
      <c r="W82">
        <v>5</v>
      </c>
      <c r="X82">
        <v>140</v>
      </c>
      <c r="Y82">
        <v>112</v>
      </c>
      <c r="AA82">
        <v>168</v>
      </c>
      <c r="AB82">
        <v>140</v>
      </c>
      <c r="AD82">
        <f t="shared" si="192"/>
        <v>112</v>
      </c>
      <c r="AE82">
        <f t="shared" si="193"/>
        <v>168</v>
      </c>
      <c r="AH82">
        <f t="shared" si="194"/>
        <v>168</v>
      </c>
      <c r="AI82">
        <f>INT(AH82*$AO$43)</f>
        <v>100</v>
      </c>
      <c r="AJ82">
        <f>INT(AH82*$AP$43)</f>
        <v>117</v>
      </c>
      <c r="AK82">
        <f>INT(AH82*AO$44)</f>
        <v>117</v>
      </c>
      <c r="AL82">
        <f>INT(AH82*AP$44)</f>
        <v>134</v>
      </c>
      <c r="AM82">
        <f>INT(AH82*$AO$45)</f>
        <v>134</v>
      </c>
      <c r="AN82">
        <f>INT(AH82*$AP$45)</f>
        <v>168</v>
      </c>
      <c r="AO82" t="str">
        <f t="shared" ref="AO82:AT82" si="195">$W82&amp;"#"&amp;AI82</f>
        <v>5#100</v>
      </c>
      <c r="AP82" t="str">
        <f t="shared" si="195"/>
        <v>5#117</v>
      </c>
      <c r="AQ82" t="str">
        <f t="shared" si="195"/>
        <v>5#117</v>
      </c>
      <c r="AR82" t="str">
        <f t="shared" si="195"/>
        <v>5#134</v>
      </c>
      <c r="AS82" t="str">
        <f t="shared" si="195"/>
        <v>5#134</v>
      </c>
      <c r="AT82" t="str">
        <f t="shared" si="195"/>
        <v>5#168</v>
      </c>
      <c r="AV82" s="1">
        <v>5</v>
      </c>
      <c r="AW82" s="1">
        <f>AI82</f>
        <v>100</v>
      </c>
    </row>
    <row r="83" spans="22:49">
      <c r="W83">
        <v>53</v>
      </c>
      <c r="X83">
        <v>1000</v>
      </c>
      <c r="Y83">
        <v>750</v>
      </c>
      <c r="AA83">
        <v>1250</v>
      </c>
      <c r="AB83">
        <v>1000</v>
      </c>
      <c r="AD83">
        <f t="shared" si="192"/>
        <v>750</v>
      </c>
      <c r="AE83">
        <f t="shared" si="193"/>
        <v>1250</v>
      </c>
      <c r="AH83">
        <f t="shared" si="194"/>
        <v>1250</v>
      </c>
      <c r="AI83">
        <f t="shared" ref="AI83:AI128" si="196">INT(AH83*$AO$43)</f>
        <v>750</v>
      </c>
      <c r="AJ83">
        <f t="shared" ref="AJ83:AJ128" si="197">INT(AH83*$AP$43)</f>
        <v>875</v>
      </c>
      <c r="AK83">
        <f t="shared" ref="AK83:AK128" si="198">INT(AH83*AO$44)</f>
        <v>875</v>
      </c>
      <c r="AL83">
        <f t="shared" ref="AL83:AL128" si="199">INT(AH83*AP$44)</f>
        <v>1000</v>
      </c>
      <c r="AM83">
        <f t="shared" ref="AM83:AM128" si="200">INT(AH83*$AO$45)</f>
        <v>1000</v>
      </c>
      <c r="AN83">
        <f t="shared" ref="AN83:AN128" si="201">INT(AH83*$AP$45)</f>
        <v>1250</v>
      </c>
      <c r="AO83" t="str">
        <f t="shared" ref="AO83:AT83" si="202">$W83&amp;"#"&amp;AI83</f>
        <v>53#750</v>
      </c>
      <c r="AP83" t="str">
        <f t="shared" si="202"/>
        <v>53#875</v>
      </c>
      <c r="AQ83" t="str">
        <f t="shared" si="202"/>
        <v>53#875</v>
      </c>
      <c r="AR83" t="str">
        <f t="shared" si="202"/>
        <v>53#1000</v>
      </c>
      <c r="AS83" t="str">
        <f t="shared" si="202"/>
        <v>53#1000</v>
      </c>
      <c r="AT83" t="str">
        <f t="shared" si="202"/>
        <v>53#1250</v>
      </c>
      <c r="AV83" s="1">
        <v>53</v>
      </c>
      <c r="AW83" s="1">
        <f t="shared" ref="AW83:AW128" si="203">AI83</f>
        <v>750</v>
      </c>
    </row>
    <row r="84" spans="22:49">
      <c r="W84">
        <v>54</v>
      </c>
      <c r="X84">
        <v>1000</v>
      </c>
      <c r="Y84">
        <v>750</v>
      </c>
      <c r="AA84">
        <v>1250</v>
      </c>
      <c r="AB84">
        <v>1000</v>
      </c>
      <c r="AD84">
        <f t="shared" si="192"/>
        <v>750</v>
      </c>
      <c r="AE84">
        <f t="shared" si="193"/>
        <v>1250</v>
      </c>
      <c r="AH84">
        <f t="shared" si="194"/>
        <v>1250</v>
      </c>
      <c r="AI84">
        <f t="shared" si="196"/>
        <v>750</v>
      </c>
      <c r="AJ84">
        <f t="shared" si="197"/>
        <v>875</v>
      </c>
      <c r="AK84">
        <f t="shared" si="198"/>
        <v>875</v>
      </c>
      <c r="AL84">
        <f t="shared" si="199"/>
        <v>1000</v>
      </c>
      <c r="AM84">
        <f t="shared" si="200"/>
        <v>1000</v>
      </c>
      <c r="AN84">
        <f t="shared" si="201"/>
        <v>1250</v>
      </c>
      <c r="AO84" t="str">
        <f t="shared" ref="AO84:AT84" si="204">$W84&amp;"#"&amp;AI84</f>
        <v>54#750</v>
      </c>
      <c r="AP84" t="str">
        <f t="shared" si="204"/>
        <v>54#875</v>
      </c>
      <c r="AQ84" t="str">
        <f t="shared" si="204"/>
        <v>54#875</v>
      </c>
      <c r="AR84" t="str">
        <f t="shared" si="204"/>
        <v>54#1000</v>
      </c>
      <c r="AS84" t="str">
        <f t="shared" si="204"/>
        <v>54#1000</v>
      </c>
      <c r="AT84" t="str">
        <f t="shared" si="204"/>
        <v>54#1250</v>
      </c>
      <c r="AV84" s="1">
        <v>54</v>
      </c>
      <c r="AW84" s="1">
        <f t="shared" si="203"/>
        <v>750</v>
      </c>
    </row>
    <row r="85" spans="22:49">
      <c r="W85">
        <v>55</v>
      </c>
      <c r="X85">
        <v>960</v>
      </c>
      <c r="Y85">
        <v>720</v>
      </c>
      <c r="AA85">
        <v>1200</v>
      </c>
      <c r="AB85">
        <v>960</v>
      </c>
      <c r="AD85">
        <f t="shared" si="192"/>
        <v>720</v>
      </c>
      <c r="AE85">
        <f t="shared" si="193"/>
        <v>1200</v>
      </c>
      <c r="AH85">
        <f t="shared" si="194"/>
        <v>1200</v>
      </c>
      <c r="AI85">
        <f t="shared" si="196"/>
        <v>720</v>
      </c>
      <c r="AJ85">
        <f t="shared" si="197"/>
        <v>840</v>
      </c>
      <c r="AK85">
        <f t="shared" si="198"/>
        <v>840</v>
      </c>
      <c r="AL85">
        <f t="shared" si="199"/>
        <v>960</v>
      </c>
      <c r="AM85">
        <f t="shared" si="200"/>
        <v>960</v>
      </c>
      <c r="AN85">
        <f t="shared" si="201"/>
        <v>1200</v>
      </c>
      <c r="AO85" t="str">
        <f t="shared" ref="AO85:AT85" si="205">$W85&amp;"#"&amp;AI85</f>
        <v>55#720</v>
      </c>
      <c r="AP85" t="str">
        <f t="shared" si="205"/>
        <v>55#840</v>
      </c>
      <c r="AQ85" t="str">
        <f t="shared" si="205"/>
        <v>55#840</v>
      </c>
      <c r="AR85" t="str">
        <f t="shared" si="205"/>
        <v>55#960</v>
      </c>
      <c r="AS85" t="str">
        <f t="shared" si="205"/>
        <v>55#960</v>
      </c>
      <c r="AT85" t="str">
        <f t="shared" si="205"/>
        <v>55#1200</v>
      </c>
      <c r="AV85" s="1">
        <v>55</v>
      </c>
      <c r="AW85" s="1">
        <f t="shared" si="203"/>
        <v>720</v>
      </c>
    </row>
    <row r="86" spans="22:49">
      <c r="W86">
        <v>56</v>
      </c>
      <c r="X86">
        <v>3360</v>
      </c>
      <c r="Y86">
        <v>2520</v>
      </c>
      <c r="AA86">
        <v>4200</v>
      </c>
      <c r="AB86">
        <v>3360</v>
      </c>
      <c r="AD86">
        <f t="shared" si="192"/>
        <v>2520</v>
      </c>
      <c r="AE86">
        <f t="shared" si="193"/>
        <v>4200</v>
      </c>
      <c r="AH86">
        <f t="shared" si="194"/>
        <v>4200</v>
      </c>
      <c r="AI86">
        <f t="shared" si="196"/>
        <v>2520</v>
      </c>
      <c r="AJ86">
        <f t="shared" si="197"/>
        <v>2940</v>
      </c>
      <c r="AK86">
        <f t="shared" si="198"/>
        <v>2940</v>
      </c>
      <c r="AL86">
        <f t="shared" si="199"/>
        <v>3360</v>
      </c>
      <c r="AM86">
        <f t="shared" si="200"/>
        <v>3360</v>
      </c>
      <c r="AN86">
        <f t="shared" si="201"/>
        <v>4200</v>
      </c>
      <c r="AO86" t="str">
        <f t="shared" ref="AO86:AT86" si="206">$W86&amp;"#"&amp;AI86</f>
        <v>56#2520</v>
      </c>
      <c r="AP86" t="str">
        <f t="shared" si="206"/>
        <v>56#2940</v>
      </c>
      <c r="AQ86" t="str">
        <f t="shared" si="206"/>
        <v>56#2940</v>
      </c>
      <c r="AR86" t="str">
        <f t="shared" si="206"/>
        <v>56#3360</v>
      </c>
      <c r="AS86" t="str">
        <f t="shared" si="206"/>
        <v>56#3360</v>
      </c>
      <c r="AT86" t="str">
        <f t="shared" si="206"/>
        <v>56#4200</v>
      </c>
      <c r="AV86" s="1">
        <v>56</v>
      </c>
      <c r="AW86" s="1">
        <f t="shared" si="203"/>
        <v>2520</v>
      </c>
    </row>
    <row r="87" spans="22:49">
      <c r="W87">
        <v>101</v>
      </c>
      <c r="X87">
        <v>1280</v>
      </c>
      <c r="Y87">
        <v>960</v>
      </c>
      <c r="AA87">
        <v>1600</v>
      </c>
      <c r="AB87">
        <v>1280</v>
      </c>
      <c r="AD87">
        <f t="shared" si="192"/>
        <v>960</v>
      </c>
      <c r="AE87">
        <f t="shared" si="193"/>
        <v>1600</v>
      </c>
      <c r="AH87">
        <f t="shared" si="194"/>
        <v>1600</v>
      </c>
      <c r="AI87">
        <f t="shared" si="196"/>
        <v>960</v>
      </c>
      <c r="AJ87">
        <f t="shared" si="197"/>
        <v>1120</v>
      </c>
      <c r="AK87">
        <f t="shared" si="198"/>
        <v>1120</v>
      </c>
      <c r="AL87">
        <f t="shared" si="199"/>
        <v>1280</v>
      </c>
      <c r="AM87">
        <f t="shared" si="200"/>
        <v>1280</v>
      </c>
      <c r="AN87">
        <f t="shared" si="201"/>
        <v>1600</v>
      </c>
      <c r="AO87" t="str">
        <f t="shared" ref="AO87:AT87" si="207">$W87&amp;"#"&amp;AI87</f>
        <v>101#960</v>
      </c>
      <c r="AP87" t="str">
        <f t="shared" si="207"/>
        <v>101#1120</v>
      </c>
      <c r="AQ87" t="str">
        <f t="shared" si="207"/>
        <v>101#1120</v>
      </c>
      <c r="AR87" t="str">
        <f t="shared" si="207"/>
        <v>101#1280</v>
      </c>
      <c r="AS87" t="str">
        <f t="shared" si="207"/>
        <v>101#1280</v>
      </c>
      <c r="AT87" t="str">
        <f t="shared" si="207"/>
        <v>101#1600</v>
      </c>
      <c r="AV87" s="1">
        <v>101</v>
      </c>
      <c r="AW87" s="1">
        <f t="shared" si="203"/>
        <v>960</v>
      </c>
    </row>
    <row r="88" spans="22:49">
      <c r="W88">
        <v>102</v>
      </c>
      <c r="X88">
        <v>1280</v>
      </c>
      <c r="Y88">
        <v>960</v>
      </c>
      <c r="AA88">
        <v>1600</v>
      </c>
      <c r="AB88">
        <v>1280</v>
      </c>
      <c r="AD88">
        <f t="shared" si="192"/>
        <v>960</v>
      </c>
      <c r="AE88">
        <f t="shared" si="193"/>
        <v>1600</v>
      </c>
      <c r="AH88">
        <f t="shared" si="194"/>
        <v>1600</v>
      </c>
      <c r="AI88">
        <f t="shared" si="196"/>
        <v>960</v>
      </c>
      <c r="AJ88">
        <f t="shared" si="197"/>
        <v>1120</v>
      </c>
      <c r="AK88">
        <f t="shared" si="198"/>
        <v>1120</v>
      </c>
      <c r="AL88">
        <f t="shared" si="199"/>
        <v>1280</v>
      </c>
      <c r="AM88">
        <f t="shared" si="200"/>
        <v>1280</v>
      </c>
      <c r="AN88">
        <f t="shared" si="201"/>
        <v>1600</v>
      </c>
      <c r="AO88" t="str">
        <f t="shared" ref="AO88:AT88" si="208">$W88&amp;"#"&amp;AI88</f>
        <v>102#960</v>
      </c>
      <c r="AP88" t="str">
        <f t="shared" si="208"/>
        <v>102#1120</v>
      </c>
      <c r="AQ88" t="str">
        <f t="shared" si="208"/>
        <v>102#1120</v>
      </c>
      <c r="AR88" t="str">
        <f t="shared" si="208"/>
        <v>102#1280</v>
      </c>
      <c r="AS88" t="str">
        <f t="shared" si="208"/>
        <v>102#1280</v>
      </c>
      <c r="AT88" t="str">
        <f t="shared" si="208"/>
        <v>102#1600</v>
      </c>
      <c r="AV88" s="1">
        <v>102</v>
      </c>
      <c r="AW88" s="1">
        <f t="shared" si="203"/>
        <v>960</v>
      </c>
    </row>
    <row r="89" spans="22:49">
      <c r="W89">
        <v>103</v>
      </c>
      <c r="X89">
        <v>1280</v>
      </c>
      <c r="Y89">
        <v>960</v>
      </c>
      <c r="AA89">
        <v>1600</v>
      </c>
      <c r="AB89">
        <v>1280</v>
      </c>
      <c r="AD89">
        <f t="shared" si="192"/>
        <v>960</v>
      </c>
      <c r="AE89">
        <f t="shared" si="193"/>
        <v>1600</v>
      </c>
      <c r="AH89">
        <f t="shared" si="194"/>
        <v>1600</v>
      </c>
      <c r="AI89">
        <f t="shared" si="196"/>
        <v>960</v>
      </c>
      <c r="AJ89">
        <f t="shared" si="197"/>
        <v>1120</v>
      </c>
      <c r="AK89">
        <f t="shared" si="198"/>
        <v>1120</v>
      </c>
      <c r="AL89">
        <f t="shared" si="199"/>
        <v>1280</v>
      </c>
      <c r="AM89">
        <f t="shared" si="200"/>
        <v>1280</v>
      </c>
      <c r="AN89">
        <f t="shared" si="201"/>
        <v>1600</v>
      </c>
      <c r="AO89" t="str">
        <f t="shared" ref="AO89:AT89" si="209">$W89&amp;"#"&amp;AI89</f>
        <v>103#960</v>
      </c>
      <c r="AP89" t="str">
        <f t="shared" si="209"/>
        <v>103#1120</v>
      </c>
      <c r="AQ89" t="str">
        <f t="shared" si="209"/>
        <v>103#1120</v>
      </c>
      <c r="AR89" t="str">
        <f t="shared" si="209"/>
        <v>103#1280</v>
      </c>
      <c r="AS89" t="str">
        <f t="shared" si="209"/>
        <v>103#1280</v>
      </c>
      <c r="AT89" t="str">
        <f t="shared" si="209"/>
        <v>103#1600</v>
      </c>
      <c r="AV89" s="1">
        <v>103</v>
      </c>
      <c r="AW89" s="1">
        <f t="shared" si="203"/>
        <v>960</v>
      </c>
    </row>
    <row r="90" spans="22:49">
      <c r="W90">
        <v>104</v>
      </c>
      <c r="X90">
        <v>1280</v>
      </c>
      <c r="Y90">
        <v>960</v>
      </c>
      <c r="AA90">
        <v>1600</v>
      </c>
      <c r="AB90">
        <v>1280</v>
      </c>
      <c r="AD90">
        <f t="shared" si="192"/>
        <v>960</v>
      </c>
      <c r="AE90">
        <f t="shared" si="193"/>
        <v>1600</v>
      </c>
      <c r="AH90">
        <f t="shared" si="194"/>
        <v>1600</v>
      </c>
      <c r="AI90">
        <f t="shared" si="196"/>
        <v>960</v>
      </c>
      <c r="AJ90">
        <f t="shared" si="197"/>
        <v>1120</v>
      </c>
      <c r="AK90">
        <f t="shared" si="198"/>
        <v>1120</v>
      </c>
      <c r="AL90">
        <f t="shared" si="199"/>
        <v>1280</v>
      </c>
      <c r="AM90">
        <f t="shared" si="200"/>
        <v>1280</v>
      </c>
      <c r="AN90">
        <f t="shared" si="201"/>
        <v>1600</v>
      </c>
      <c r="AO90" t="str">
        <f t="shared" ref="AO90:AT90" si="210">$W90&amp;"#"&amp;AI90</f>
        <v>104#960</v>
      </c>
      <c r="AP90" t="str">
        <f t="shared" si="210"/>
        <v>104#1120</v>
      </c>
      <c r="AQ90" t="str">
        <f t="shared" si="210"/>
        <v>104#1120</v>
      </c>
      <c r="AR90" t="str">
        <f t="shared" si="210"/>
        <v>104#1280</v>
      </c>
      <c r="AS90" t="str">
        <f t="shared" si="210"/>
        <v>104#1280</v>
      </c>
      <c r="AT90" t="str">
        <f t="shared" si="210"/>
        <v>104#1600</v>
      </c>
      <c r="AV90" s="1">
        <v>104</v>
      </c>
      <c r="AW90" s="1">
        <f t="shared" si="203"/>
        <v>960</v>
      </c>
    </row>
    <row r="91" spans="22:49">
      <c r="W91">
        <v>105</v>
      </c>
      <c r="X91">
        <v>1280</v>
      </c>
      <c r="Y91">
        <v>960</v>
      </c>
      <c r="AA91">
        <v>1600</v>
      </c>
      <c r="AB91">
        <v>1280</v>
      </c>
      <c r="AD91">
        <f t="shared" si="192"/>
        <v>960</v>
      </c>
      <c r="AE91">
        <f t="shared" si="193"/>
        <v>1600</v>
      </c>
      <c r="AH91">
        <f t="shared" si="194"/>
        <v>1600</v>
      </c>
      <c r="AI91">
        <f t="shared" si="196"/>
        <v>960</v>
      </c>
      <c r="AJ91">
        <f t="shared" si="197"/>
        <v>1120</v>
      </c>
      <c r="AK91">
        <f t="shared" si="198"/>
        <v>1120</v>
      </c>
      <c r="AL91">
        <f t="shared" si="199"/>
        <v>1280</v>
      </c>
      <c r="AM91">
        <f t="shared" si="200"/>
        <v>1280</v>
      </c>
      <c r="AN91">
        <f t="shared" si="201"/>
        <v>1600</v>
      </c>
      <c r="AO91" t="str">
        <f t="shared" ref="AO91:AT91" si="211">$W91&amp;"#"&amp;AI91</f>
        <v>105#960</v>
      </c>
      <c r="AP91" t="str">
        <f t="shared" si="211"/>
        <v>105#1120</v>
      </c>
      <c r="AQ91" t="str">
        <f t="shared" si="211"/>
        <v>105#1120</v>
      </c>
      <c r="AR91" t="str">
        <f t="shared" si="211"/>
        <v>105#1280</v>
      </c>
      <c r="AS91" t="str">
        <f t="shared" si="211"/>
        <v>105#1280</v>
      </c>
      <c r="AT91" t="str">
        <f t="shared" si="211"/>
        <v>105#1600</v>
      </c>
      <c r="AV91" s="1">
        <v>105</v>
      </c>
      <c r="AW91" s="1">
        <f t="shared" si="203"/>
        <v>960</v>
      </c>
    </row>
    <row r="92" spans="22:49">
      <c r="W92" s="20">
        <v>106</v>
      </c>
      <c r="X92" s="20">
        <v>1280</v>
      </c>
      <c r="Y92" s="20">
        <v>960</v>
      </c>
      <c r="Z92" s="20"/>
      <c r="AA92" s="20">
        <v>1600</v>
      </c>
      <c r="AB92" s="20">
        <v>1280</v>
      </c>
      <c r="AD92">
        <f t="shared" si="192"/>
        <v>960</v>
      </c>
      <c r="AE92">
        <f t="shared" si="193"/>
        <v>1600</v>
      </c>
      <c r="AH92">
        <f t="shared" si="194"/>
        <v>1600</v>
      </c>
      <c r="AI92">
        <f t="shared" si="196"/>
        <v>960</v>
      </c>
      <c r="AJ92">
        <f t="shared" si="197"/>
        <v>1120</v>
      </c>
      <c r="AK92">
        <f t="shared" si="198"/>
        <v>1120</v>
      </c>
      <c r="AL92">
        <f t="shared" si="199"/>
        <v>1280</v>
      </c>
      <c r="AM92">
        <f t="shared" si="200"/>
        <v>1280</v>
      </c>
      <c r="AN92">
        <f t="shared" si="201"/>
        <v>1600</v>
      </c>
      <c r="AO92" t="str">
        <f t="shared" ref="AO92:AT92" si="212">$W92&amp;"#"&amp;AI92</f>
        <v>106#960</v>
      </c>
      <c r="AP92" t="str">
        <f t="shared" si="212"/>
        <v>106#1120</v>
      </c>
      <c r="AQ92" t="str">
        <f t="shared" si="212"/>
        <v>106#1120</v>
      </c>
      <c r="AR92" t="str">
        <f t="shared" si="212"/>
        <v>106#1280</v>
      </c>
      <c r="AS92" t="str">
        <f t="shared" si="212"/>
        <v>106#1280</v>
      </c>
      <c r="AT92" t="str">
        <f t="shared" si="212"/>
        <v>106#1600</v>
      </c>
      <c r="AV92" s="1">
        <v>106</v>
      </c>
      <c r="AW92" s="1">
        <f t="shared" si="203"/>
        <v>960</v>
      </c>
    </row>
    <row r="93" spans="22:49">
      <c r="W93">
        <v>1</v>
      </c>
      <c r="X93">
        <v>4500</v>
      </c>
      <c r="Y93">
        <v>3600</v>
      </c>
      <c r="AA93">
        <v>5400</v>
      </c>
      <c r="AB93">
        <v>4500</v>
      </c>
      <c r="AD93">
        <f t="shared" si="192"/>
        <v>3600</v>
      </c>
      <c r="AE93">
        <v>6000</v>
      </c>
      <c r="AH93">
        <f t="shared" si="194"/>
        <v>6000</v>
      </c>
      <c r="AI93">
        <f t="shared" si="196"/>
        <v>3600</v>
      </c>
      <c r="AJ93">
        <f t="shared" si="197"/>
        <v>4200</v>
      </c>
      <c r="AK93">
        <f t="shared" si="198"/>
        <v>4200</v>
      </c>
      <c r="AL93">
        <f t="shared" si="199"/>
        <v>4800</v>
      </c>
      <c r="AM93">
        <f t="shared" si="200"/>
        <v>4800</v>
      </c>
      <c r="AN93">
        <f t="shared" si="201"/>
        <v>6000</v>
      </c>
      <c r="AO93" t="str">
        <f t="shared" ref="AO93:AT93" si="213">$W93&amp;"#"&amp;AI93</f>
        <v>1#3600</v>
      </c>
      <c r="AP93" t="str">
        <f t="shared" si="213"/>
        <v>1#4200</v>
      </c>
      <c r="AQ93" t="str">
        <f t="shared" si="213"/>
        <v>1#4200</v>
      </c>
      <c r="AR93" t="str">
        <f t="shared" si="213"/>
        <v>1#4800</v>
      </c>
      <c r="AS93" t="str">
        <f t="shared" si="213"/>
        <v>1#4800</v>
      </c>
      <c r="AT93" t="str">
        <f t="shared" si="213"/>
        <v>1#6000</v>
      </c>
      <c r="AV93" s="1">
        <v>1</v>
      </c>
      <c r="AW93" s="1">
        <f t="shared" si="203"/>
        <v>3600</v>
      </c>
    </row>
    <row r="94" spans="22:49">
      <c r="W94">
        <v>2</v>
      </c>
      <c r="X94">
        <v>300</v>
      </c>
      <c r="Y94">
        <v>240</v>
      </c>
      <c r="AA94">
        <v>360</v>
      </c>
      <c r="AB94">
        <v>300</v>
      </c>
      <c r="AD94">
        <f t="shared" si="192"/>
        <v>240</v>
      </c>
      <c r="AE94">
        <f t="shared" si="193"/>
        <v>360</v>
      </c>
      <c r="AH94">
        <f t="shared" si="194"/>
        <v>360</v>
      </c>
      <c r="AI94">
        <f t="shared" si="196"/>
        <v>216</v>
      </c>
      <c r="AJ94">
        <f t="shared" si="197"/>
        <v>252</v>
      </c>
      <c r="AK94">
        <f t="shared" si="198"/>
        <v>252</v>
      </c>
      <c r="AL94">
        <f t="shared" si="199"/>
        <v>288</v>
      </c>
      <c r="AM94">
        <f t="shared" si="200"/>
        <v>288</v>
      </c>
      <c r="AN94">
        <f t="shared" si="201"/>
        <v>360</v>
      </c>
      <c r="AO94" t="str">
        <f t="shared" ref="AO94:AT94" si="214">$W94&amp;"#"&amp;AI94</f>
        <v>2#216</v>
      </c>
      <c r="AP94" t="str">
        <f t="shared" si="214"/>
        <v>2#252</v>
      </c>
      <c r="AQ94" t="str">
        <f t="shared" si="214"/>
        <v>2#252</v>
      </c>
      <c r="AR94" t="str">
        <f t="shared" si="214"/>
        <v>2#288</v>
      </c>
      <c r="AS94" t="str">
        <f t="shared" si="214"/>
        <v>2#288</v>
      </c>
      <c r="AT94" t="str">
        <f t="shared" si="214"/>
        <v>2#360</v>
      </c>
      <c r="AV94" s="1">
        <v>2</v>
      </c>
      <c r="AW94" s="1">
        <f t="shared" si="203"/>
        <v>216</v>
      </c>
    </row>
    <row r="95" spans="22:49">
      <c r="W95">
        <v>53</v>
      </c>
      <c r="X95">
        <v>600</v>
      </c>
      <c r="Y95">
        <v>450</v>
      </c>
      <c r="AA95">
        <v>750</v>
      </c>
      <c r="AB95">
        <v>600</v>
      </c>
      <c r="AD95">
        <f t="shared" si="192"/>
        <v>450</v>
      </c>
      <c r="AE95">
        <f t="shared" si="193"/>
        <v>750</v>
      </c>
      <c r="AH95">
        <f t="shared" si="194"/>
        <v>750</v>
      </c>
      <c r="AI95">
        <f t="shared" si="196"/>
        <v>450</v>
      </c>
      <c r="AJ95">
        <f t="shared" si="197"/>
        <v>525</v>
      </c>
      <c r="AK95">
        <f t="shared" si="198"/>
        <v>525</v>
      </c>
      <c r="AL95">
        <f t="shared" si="199"/>
        <v>600</v>
      </c>
      <c r="AM95">
        <f t="shared" si="200"/>
        <v>600</v>
      </c>
      <c r="AN95">
        <f t="shared" si="201"/>
        <v>750</v>
      </c>
      <c r="AO95" t="str">
        <f t="shared" ref="AO95:AT95" si="215">$W95&amp;"#"&amp;AI95</f>
        <v>53#450</v>
      </c>
      <c r="AP95" t="str">
        <f t="shared" si="215"/>
        <v>53#525</v>
      </c>
      <c r="AQ95" t="str">
        <f t="shared" si="215"/>
        <v>53#525</v>
      </c>
      <c r="AR95" t="str">
        <f t="shared" si="215"/>
        <v>53#600</v>
      </c>
      <c r="AS95" t="str">
        <f t="shared" si="215"/>
        <v>53#600</v>
      </c>
      <c r="AT95" t="str">
        <f t="shared" si="215"/>
        <v>53#750</v>
      </c>
      <c r="AV95" s="1">
        <v>53</v>
      </c>
      <c r="AW95" s="1">
        <f t="shared" si="203"/>
        <v>450</v>
      </c>
    </row>
    <row r="96" spans="22:49">
      <c r="W96">
        <v>54</v>
      </c>
      <c r="X96">
        <v>600</v>
      </c>
      <c r="Y96">
        <v>450</v>
      </c>
      <c r="AA96">
        <v>750</v>
      </c>
      <c r="AB96">
        <v>600</v>
      </c>
      <c r="AD96">
        <f t="shared" si="192"/>
        <v>450</v>
      </c>
      <c r="AE96">
        <f t="shared" si="193"/>
        <v>750</v>
      </c>
      <c r="AH96">
        <f t="shared" si="194"/>
        <v>750</v>
      </c>
      <c r="AI96">
        <f t="shared" si="196"/>
        <v>450</v>
      </c>
      <c r="AJ96">
        <f t="shared" si="197"/>
        <v>525</v>
      </c>
      <c r="AK96">
        <f t="shared" si="198"/>
        <v>525</v>
      </c>
      <c r="AL96">
        <f t="shared" si="199"/>
        <v>600</v>
      </c>
      <c r="AM96">
        <f t="shared" si="200"/>
        <v>600</v>
      </c>
      <c r="AN96">
        <f t="shared" si="201"/>
        <v>750</v>
      </c>
      <c r="AO96" t="str">
        <f t="shared" ref="AO96:AT96" si="216">$W96&amp;"#"&amp;AI96</f>
        <v>54#450</v>
      </c>
      <c r="AP96" t="str">
        <f t="shared" si="216"/>
        <v>54#525</v>
      </c>
      <c r="AQ96" t="str">
        <f t="shared" si="216"/>
        <v>54#525</v>
      </c>
      <c r="AR96" t="str">
        <f t="shared" si="216"/>
        <v>54#600</v>
      </c>
      <c r="AS96" t="str">
        <f t="shared" si="216"/>
        <v>54#600</v>
      </c>
      <c r="AT96" t="str">
        <f t="shared" si="216"/>
        <v>54#750</v>
      </c>
      <c r="AV96" s="1">
        <v>54</v>
      </c>
      <c r="AW96" s="1">
        <f t="shared" si="203"/>
        <v>450</v>
      </c>
    </row>
    <row r="97" spans="23:49">
      <c r="W97">
        <v>60</v>
      </c>
      <c r="X97">
        <v>1600</v>
      </c>
      <c r="Y97">
        <v>1200</v>
      </c>
      <c r="AA97">
        <v>2000</v>
      </c>
      <c r="AB97">
        <v>1600</v>
      </c>
      <c r="AD97">
        <f t="shared" si="192"/>
        <v>1200</v>
      </c>
      <c r="AE97">
        <f t="shared" si="193"/>
        <v>2000</v>
      </c>
      <c r="AH97">
        <f t="shared" si="194"/>
        <v>2000</v>
      </c>
      <c r="AI97">
        <f t="shared" si="196"/>
        <v>1200</v>
      </c>
      <c r="AJ97">
        <f t="shared" si="197"/>
        <v>1400</v>
      </c>
      <c r="AK97">
        <f t="shared" si="198"/>
        <v>1400</v>
      </c>
      <c r="AL97">
        <f t="shared" si="199"/>
        <v>1600</v>
      </c>
      <c r="AM97">
        <f t="shared" si="200"/>
        <v>1600</v>
      </c>
      <c r="AN97">
        <f t="shared" si="201"/>
        <v>2000</v>
      </c>
      <c r="AO97" t="str">
        <f t="shared" ref="AO97:AT97" si="217">$W97&amp;"#"&amp;AI97</f>
        <v>60#1200</v>
      </c>
      <c r="AP97" t="str">
        <f t="shared" si="217"/>
        <v>60#1400</v>
      </c>
      <c r="AQ97" t="str">
        <f t="shared" si="217"/>
        <v>60#1400</v>
      </c>
      <c r="AR97" t="str">
        <f t="shared" si="217"/>
        <v>60#1600</v>
      </c>
      <c r="AS97" t="str">
        <f t="shared" si="217"/>
        <v>60#1600</v>
      </c>
      <c r="AT97" t="str">
        <f t="shared" si="217"/>
        <v>60#2000</v>
      </c>
      <c r="AV97" s="1">
        <v>60</v>
      </c>
      <c r="AW97" s="1">
        <f t="shared" si="203"/>
        <v>1200</v>
      </c>
    </row>
    <row r="98" spans="23:49">
      <c r="W98">
        <v>107</v>
      </c>
      <c r="X98">
        <v>1280</v>
      </c>
      <c r="Y98">
        <v>960</v>
      </c>
      <c r="AA98">
        <v>1600</v>
      </c>
      <c r="AB98">
        <v>1280</v>
      </c>
      <c r="AD98">
        <f t="shared" si="192"/>
        <v>960</v>
      </c>
      <c r="AE98">
        <f t="shared" si="193"/>
        <v>1600</v>
      </c>
      <c r="AH98">
        <f t="shared" si="194"/>
        <v>1600</v>
      </c>
      <c r="AI98">
        <f t="shared" si="196"/>
        <v>960</v>
      </c>
      <c r="AJ98">
        <f t="shared" si="197"/>
        <v>1120</v>
      </c>
      <c r="AK98">
        <f t="shared" si="198"/>
        <v>1120</v>
      </c>
      <c r="AL98">
        <f t="shared" si="199"/>
        <v>1280</v>
      </c>
      <c r="AM98">
        <f t="shared" si="200"/>
        <v>1280</v>
      </c>
      <c r="AN98">
        <f t="shared" si="201"/>
        <v>1600</v>
      </c>
      <c r="AO98" t="str">
        <f t="shared" ref="AO98:AT98" si="218">$W98&amp;"#"&amp;AI98</f>
        <v>107#960</v>
      </c>
      <c r="AP98" t="str">
        <f t="shared" si="218"/>
        <v>107#1120</v>
      </c>
      <c r="AQ98" t="str">
        <f t="shared" si="218"/>
        <v>107#1120</v>
      </c>
      <c r="AR98" t="str">
        <f t="shared" si="218"/>
        <v>107#1280</v>
      </c>
      <c r="AS98" t="str">
        <f t="shared" si="218"/>
        <v>107#1280</v>
      </c>
      <c r="AT98" t="str">
        <f t="shared" si="218"/>
        <v>107#1600</v>
      </c>
      <c r="AV98" s="1">
        <v>107</v>
      </c>
      <c r="AW98" s="1">
        <f t="shared" si="203"/>
        <v>960</v>
      </c>
    </row>
    <row r="99" spans="23:49">
      <c r="W99">
        <v>108</v>
      </c>
      <c r="X99">
        <v>1280</v>
      </c>
      <c r="Y99">
        <v>960</v>
      </c>
      <c r="AA99">
        <v>1600</v>
      </c>
      <c r="AB99">
        <v>1280</v>
      </c>
      <c r="AD99">
        <f t="shared" si="192"/>
        <v>960</v>
      </c>
      <c r="AE99">
        <f t="shared" si="193"/>
        <v>1600</v>
      </c>
      <c r="AH99">
        <f t="shared" si="194"/>
        <v>1600</v>
      </c>
      <c r="AI99">
        <f t="shared" si="196"/>
        <v>960</v>
      </c>
      <c r="AJ99">
        <f t="shared" si="197"/>
        <v>1120</v>
      </c>
      <c r="AK99">
        <f t="shared" si="198"/>
        <v>1120</v>
      </c>
      <c r="AL99">
        <f t="shared" si="199"/>
        <v>1280</v>
      </c>
      <c r="AM99">
        <f t="shared" si="200"/>
        <v>1280</v>
      </c>
      <c r="AN99">
        <f t="shared" si="201"/>
        <v>1600</v>
      </c>
      <c r="AO99" t="str">
        <f t="shared" ref="AO99:AT99" si="219">$W99&amp;"#"&amp;AI99</f>
        <v>108#960</v>
      </c>
      <c r="AP99" t="str">
        <f t="shared" si="219"/>
        <v>108#1120</v>
      </c>
      <c r="AQ99" t="str">
        <f t="shared" si="219"/>
        <v>108#1120</v>
      </c>
      <c r="AR99" t="str">
        <f t="shared" si="219"/>
        <v>108#1280</v>
      </c>
      <c r="AS99" t="str">
        <f t="shared" si="219"/>
        <v>108#1280</v>
      </c>
      <c r="AT99" t="str">
        <f t="shared" si="219"/>
        <v>108#1600</v>
      </c>
      <c r="AV99" s="1">
        <v>108</v>
      </c>
      <c r="AW99" s="1">
        <f t="shared" si="203"/>
        <v>960</v>
      </c>
    </row>
    <row r="100" spans="23:49">
      <c r="W100">
        <v>109</v>
      </c>
      <c r="X100">
        <v>1280</v>
      </c>
      <c r="Y100">
        <v>960</v>
      </c>
      <c r="AA100">
        <v>1600</v>
      </c>
      <c r="AB100">
        <v>1280</v>
      </c>
      <c r="AD100">
        <f t="shared" si="192"/>
        <v>960</v>
      </c>
      <c r="AE100">
        <f t="shared" si="193"/>
        <v>1600</v>
      </c>
      <c r="AH100">
        <f t="shared" si="194"/>
        <v>1600</v>
      </c>
      <c r="AI100">
        <f t="shared" si="196"/>
        <v>960</v>
      </c>
      <c r="AJ100">
        <f t="shared" si="197"/>
        <v>1120</v>
      </c>
      <c r="AK100">
        <f t="shared" si="198"/>
        <v>1120</v>
      </c>
      <c r="AL100">
        <f t="shared" si="199"/>
        <v>1280</v>
      </c>
      <c r="AM100">
        <f t="shared" si="200"/>
        <v>1280</v>
      </c>
      <c r="AN100">
        <f t="shared" si="201"/>
        <v>1600</v>
      </c>
      <c r="AO100" t="str">
        <f t="shared" ref="AO100:AT100" si="220">$W100&amp;"#"&amp;AI100</f>
        <v>109#960</v>
      </c>
      <c r="AP100" t="str">
        <f t="shared" si="220"/>
        <v>109#1120</v>
      </c>
      <c r="AQ100" t="str">
        <f t="shared" si="220"/>
        <v>109#1120</v>
      </c>
      <c r="AR100" t="str">
        <f t="shared" si="220"/>
        <v>109#1280</v>
      </c>
      <c r="AS100" t="str">
        <f t="shared" si="220"/>
        <v>109#1280</v>
      </c>
      <c r="AT100" t="str">
        <f t="shared" si="220"/>
        <v>109#1600</v>
      </c>
      <c r="AV100" s="1">
        <v>109</v>
      </c>
      <c r="AW100" s="1">
        <f t="shared" si="203"/>
        <v>960</v>
      </c>
    </row>
    <row r="101" spans="23:49">
      <c r="W101">
        <v>110</v>
      </c>
      <c r="X101">
        <v>1280</v>
      </c>
      <c r="Y101">
        <v>960</v>
      </c>
      <c r="AA101">
        <v>1600</v>
      </c>
      <c r="AB101">
        <v>1280</v>
      </c>
      <c r="AD101">
        <f t="shared" si="192"/>
        <v>960</v>
      </c>
      <c r="AE101">
        <f t="shared" si="193"/>
        <v>1600</v>
      </c>
      <c r="AH101">
        <f t="shared" si="194"/>
        <v>1600</v>
      </c>
      <c r="AI101">
        <f t="shared" si="196"/>
        <v>960</v>
      </c>
      <c r="AJ101">
        <f t="shared" si="197"/>
        <v>1120</v>
      </c>
      <c r="AK101">
        <f t="shared" si="198"/>
        <v>1120</v>
      </c>
      <c r="AL101">
        <f t="shared" si="199"/>
        <v>1280</v>
      </c>
      <c r="AM101">
        <f t="shared" si="200"/>
        <v>1280</v>
      </c>
      <c r="AN101">
        <f t="shared" si="201"/>
        <v>1600</v>
      </c>
      <c r="AO101" t="str">
        <f t="shared" ref="AO101:AT101" si="221">$W101&amp;"#"&amp;AI101</f>
        <v>110#960</v>
      </c>
      <c r="AP101" t="str">
        <f t="shared" si="221"/>
        <v>110#1120</v>
      </c>
      <c r="AQ101" t="str">
        <f t="shared" si="221"/>
        <v>110#1120</v>
      </c>
      <c r="AR101" t="str">
        <f t="shared" si="221"/>
        <v>110#1280</v>
      </c>
      <c r="AS101" t="str">
        <f t="shared" si="221"/>
        <v>110#1280</v>
      </c>
      <c r="AT101" t="str">
        <f t="shared" si="221"/>
        <v>110#1600</v>
      </c>
      <c r="AV101" s="1">
        <v>110</v>
      </c>
      <c r="AW101" s="1">
        <f t="shared" si="203"/>
        <v>960</v>
      </c>
    </row>
    <row r="102" spans="23:49">
      <c r="W102">
        <v>111</v>
      </c>
      <c r="X102">
        <v>1280</v>
      </c>
      <c r="Y102">
        <v>960</v>
      </c>
      <c r="AA102">
        <v>1600</v>
      </c>
      <c r="AB102">
        <v>1280</v>
      </c>
      <c r="AD102">
        <f t="shared" si="192"/>
        <v>960</v>
      </c>
      <c r="AE102">
        <f t="shared" si="193"/>
        <v>1600</v>
      </c>
      <c r="AH102">
        <f t="shared" si="194"/>
        <v>1600</v>
      </c>
      <c r="AI102">
        <f t="shared" si="196"/>
        <v>960</v>
      </c>
      <c r="AJ102">
        <f t="shared" si="197"/>
        <v>1120</v>
      </c>
      <c r="AK102">
        <f t="shared" si="198"/>
        <v>1120</v>
      </c>
      <c r="AL102">
        <f t="shared" si="199"/>
        <v>1280</v>
      </c>
      <c r="AM102">
        <f t="shared" si="200"/>
        <v>1280</v>
      </c>
      <c r="AN102">
        <f t="shared" si="201"/>
        <v>1600</v>
      </c>
      <c r="AO102" t="str">
        <f t="shared" ref="AO102:AT102" si="222">$W102&amp;"#"&amp;AI102</f>
        <v>111#960</v>
      </c>
      <c r="AP102" t="str">
        <f t="shared" si="222"/>
        <v>111#1120</v>
      </c>
      <c r="AQ102" t="str">
        <f t="shared" si="222"/>
        <v>111#1120</v>
      </c>
      <c r="AR102" t="str">
        <f t="shared" si="222"/>
        <v>111#1280</v>
      </c>
      <c r="AS102" t="str">
        <f t="shared" si="222"/>
        <v>111#1280</v>
      </c>
      <c r="AT102" t="str">
        <f t="shared" si="222"/>
        <v>111#1600</v>
      </c>
      <c r="AV102" s="1">
        <v>111</v>
      </c>
      <c r="AW102" s="1">
        <f t="shared" si="203"/>
        <v>960</v>
      </c>
    </row>
    <row r="103" spans="23:49">
      <c r="W103" s="20">
        <v>112</v>
      </c>
      <c r="X103" s="20">
        <v>1280</v>
      </c>
      <c r="Y103" s="20">
        <v>960</v>
      </c>
      <c r="Z103" s="20"/>
      <c r="AA103" s="20">
        <v>1600</v>
      </c>
      <c r="AB103" s="20">
        <v>1280</v>
      </c>
      <c r="AD103">
        <f t="shared" si="192"/>
        <v>960</v>
      </c>
      <c r="AE103">
        <f t="shared" si="193"/>
        <v>1600</v>
      </c>
      <c r="AH103">
        <f t="shared" si="194"/>
        <v>1600</v>
      </c>
      <c r="AI103">
        <f t="shared" si="196"/>
        <v>960</v>
      </c>
      <c r="AJ103">
        <f t="shared" si="197"/>
        <v>1120</v>
      </c>
      <c r="AK103">
        <f t="shared" si="198"/>
        <v>1120</v>
      </c>
      <c r="AL103">
        <f t="shared" si="199"/>
        <v>1280</v>
      </c>
      <c r="AM103">
        <f t="shared" si="200"/>
        <v>1280</v>
      </c>
      <c r="AN103">
        <f t="shared" si="201"/>
        <v>1600</v>
      </c>
      <c r="AO103" t="str">
        <f t="shared" ref="AO103:AT103" si="223">$W103&amp;"#"&amp;AI103</f>
        <v>112#960</v>
      </c>
      <c r="AP103" t="str">
        <f t="shared" si="223"/>
        <v>112#1120</v>
      </c>
      <c r="AQ103" t="str">
        <f t="shared" si="223"/>
        <v>112#1120</v>
      </c>
      <c r="AR103" t="str">
        <f t="shared" si="223"/>
        <v>112#1280</v>
      </c>
      <c r="AS103" t="str">
        <f t="shared" si="223"/>
        <v>112#1280</v>
      </c>
      <c r="AT103" t="str">
        <f t="shared" si="223"/>
        <v>112#1600</v>
      </c>
      <c r="AV103" s="1">
        <v>112</v>
      </c>
      <c r="AW103" s="1">
        <f t="shared" si="203"/>
        <v>960</v>
      </c>
    </row>
    <row r="104" spans="23:49">
      <c r="W104">
        <v>3</v>
      </c>
      <c r="X104">
        <v>750</v>
      </c>
      <c r="Y104">
        <v>600</v>
      </c>
      <c r="AA104">
        <v>900</v>
      </c>
      <c r="AB104">
        <v>750</v>
      </c>
      <c r="AD104">
        <f t="shared" si="192"/>
        <v>600</v>
      </c>
      <c r="AE104">
        <f t="shared" si="193"/>
        <v>900</v>
      </c>
      <c r="AH104">
        <f t="shared" si="194"/>
        <v>900</v>
      </c>
      <c r="AI104">
        <f t="shared" si="196"/>
        <v>540</v>
      </c>
      <c r="AJ104">
        <f t="shared" si="197"/>
        <v>630</v>
      </c>
      <c r="AK104">
        <f t="shared" si="198"/>
        <v>630</v>
      </c>
      <c r="AL104">
        <f t="shared" si="199"/>
        <v>720</v>
      </c>
      <c r="AM104">
        <f t="shared" si="200"/>
        <v>720</v>
      </c>
      <c r="AN104">
        <f t="shared" si="201"/>
        <v>900</v>
      </c>
      <c r="AO104" t="str">
        <f t="shared" ref="AO104:AT104" si="224">$W104&amp;"#"&amp;AI104</f>
        <v>3#540</v>
      </c>
      <c r="AP104" t="str">
        <f t="shared" si="224"/>
        <v>3#630</v>
      </c>
      <c r="AQ104" t="str">
        <f t="shared" si="224"/>
        <v>3#630</v>
      </c>
      <c r="AR104" t="str">
        <f t="shared" si="224"/>
        <v>3#720</v>
      </c>
      <c r="AS104" t="str">
        <f t="shared" si="224"/>
        <v>3#720</v>
      </c>
      <c r="AT104" t="str">
        <f t="shared" si="224"/>
        <v>3#900</v>
      </c>
      <c r="AV104" s="1">
        <v>3</v>
      </c>
      <c r="AW104" s="1">
        <f t="shared" si="203"/>
        <v>540</v>
      </c>
    </row>
    <row r="105" spans="23:49">
      <c r="W105">
        <v>4</v>
      </c>
      <c r="X105">
        <v>750</v>
      </c>
      <c r="Y105">
        <v>600</v>
      </c>
      <c r="AA105">
        <v>900</v>
      </c>
      <c r="AB105">
        <v>750</v>
      </c>
      <c r="AD105">
        <f t="shared" si="192"/>
        <v>600</v>
      </c>
      <c r="AE105">
        <f t="shared" si="193"/>
        <v>900</v>
      </c>
      <c r="AH105">
        <f t="shared" si="194"/>
        <v>900</v>
      </c>
      <c r="AI105">
        <f t="shared" si="196"/>
        <v>540</v>
      </c>
      <c r="AJ105">
        <f t="shared" si="197"/>
        <v>630</v>
      </c>
      <c r="AK105">
        <f t="shared" si="198"/>
        <v>630</v>
      </c>
      <c r="AL105">
        <f t="shared" si="199"/>
        <v>720</v>
      </c>
      <c r="AM105">
        <f t="shared" si="200"/>
        <v>720</v>
      </c>
      <c r="AN105">
        <f t="shared" si="201"/>
        <v>900</v>
      </c>
      <c r="AO105" t="str">
        <f t="shared" ref="AO105:AT105" si="225">$W105&amp;"#"&amp;AI105</f>
        <v>4#540</v>
      </c>
      <c r="AP105" t="str">
        <f t="shared" si="225"/>
        <v>4#630</v>
      </c>
      <c r="AQ105" t="str">
        <f t="shared" si="225"/>
        <v>4#630</v>
      </c>
      <c r="AR105" t="str">
        <f t="shared" si="225"/>
        <v>4#720</v>
      </c>
      <c r="AS105" t="str">
        <f t="shared" si="225"/>
        <v>4#720</v>
      </c>
      <c r="AT105" t="str">
        <f t="shared" si="225"/>
        <v>4#900</v>
      </c>
      <c r="AV105" s="1">
        <v>4</v>
      </c>
      <c r="AW105" s="1">
        <f t="shared" si="203"/>
        <v>540</v>
      </c>
    </row>
    <row r="106" spans="23:49">
      <c r="W106">
        <v>5</v>
      </c>
      <c r="X106">
        <v>70</v>
      </c>
      <c r="Y106">
        <v>56</v>
      </c>
      <c r="AA106">
        <v>84</v>
      </c>
      <c r="AB106">
        <v>70</v>
      </c>
      <c r="AD106">
        <f t="shared" si="192"/>
        <v>56</v>
      </c>
      <c r="AE106">
        <f t="shared" si="193"/>
        <v>84</v>
      </c>
      <c r="AH106">
        <f t="shared" si="194"/>
        <v>84</v>
      </c>
      <c r="AI106">
        <f t="shared" si="196"/>
        <v>50</v>
      </c>
      <c r="AJ106">
        <f t="shared" si="197"/>
        <v>58</v>
      </c>
      <c r="AK106">
        <f t="shared" si="198"/>
        <v>58</v>
      </c>
      <c r="AL106">
        <f t="shared" si="199"/>
        <v>67</v>
      </c>
      <c r="AM106">
        <f t="shared" si="200"/>
        <v>67</v>
      </c>
      <c r="AN106">
        <f t="shared" si="201"/>
        <v>84</v>
      </c>
      <c r="AO106" t="str">
        <f t="shared" ref="AO106:AT106" si="226">$W106&amp;"#"&amp;AI106</f>
        <v>5#50</v>
      </c>
      <c r="AP106" t="str">
        <f t="shared" si="226"/>
        <v>5#58</v>
      </c>
      <c r="AQ106" t="str">
        <f t="shared" si="226"/>
        <v>5#58</v>
      </c>
      <c r="AR106" t="str">
        <f t="shared" si="226"/>
        <v>5#67</v>
      </c>
      <c r="AS106" t="str">
        <f t="shared" si="226"/>
        <v>5#67</v>
      </c>
      <c r="AT106" t="str">
        <f t="shared" si="226"/>
        <v>5#84</v>
      </c>
      <c r="AV106" s="1">
        <v>5</v>
      </c>
      <c r="AW106" s="1">
        <f t="shared" si="203"/>
        <v>50</v>
      </c>
    </row>
    <row r="107" spans="23:49">
      <c r="W107">
        <v>53</v>
      </c>
      <c r="X107">
        <v>2400</v>
      </c>
      <c r="Y107">
        <v>1800</v>
      </c>
      <c r="AA107">
        <v>3000</v>
      </c>
      <c r="AB107">
        <v>2400</v>
      </c>
      <c r="AD107">
        <f t="shared" si="192"/>
        <v>1800</v>
      </c>
      <c r="AE107">
        <f t="shared" si="193"/>
        <v>3000</v>
      </c>
      <c r="AH107">
        <f t="shared" si="194"/>
        <v>3000</v>
      </c>
      <c r="AI107">
        <f t="shared" si="196"/>
        <v>1800</v>
      </c>
      <c r="AJ107">
        <f t="shared" si="197"/>
        <v>2100</v>
      </c>
      <c r="AK107">
        <f t="shared" si="198"/>
        <v>2100</v>
      </c>
      <c r="AL107">
        <f t="shared" si="199"/>
        <v>2400</v>
      </c>
      <c r="AM107">
        <f t="shared" si="200"/>
        <v>2400</v>
      </c>
      <c r="AN107">
        <f t="shared" si="201"/>
        <v>3000</v>
      </c>
      <c r="AO107" t="str">
        <f t="shared" ref="AO107:AT107" si="227">$W107&amp;"#"&amp;AI107</f>
        <v>53#1800</v>
      </c>
      <c r="AP107" t="str">
        <f t="shared" si="227"/>
        <v>53#2100</v>
      </c>
      <c r="AQ107" t="str">
        <f t="shared" si="227"/>
        <v>53#2100</v>
      </c>
      <c r="AR107" t="str">
        <f t="shared" si="227"/>
        <v>53#2400</v>
      </c>
      <c r="AS107" t="str">
        <f t="shared" si="227"/>
        <v>53#2400</v>
      </c>
      <c r="AT107" t="str">
        <f t="shared" si="227"/>
        <v>53#3000</v>
      </c>
      <c r="AV107" s="1">
        <v>53</v>
      </c>
      <c r="AW107" s="1">
        <f t="shared" si="203"/>
        <v>1800</v>
      </c>
    </row>
    <row r="108" spans="23:49">
      <c r="W108">
        <v>54</v>
      </c>
      <c r="X108">
        <v>2400</v>
      </c>
      <c r="Y108">
        <v>1800</v>
      </c>
      <c r="AA108">
        <v>3000</v>
      </c>
      <c r="AB108">
        <v>2400</v>
      </c>
      <c r="AD108">
        <f t="shared" si="192"/>
        <v>1800</v>
      </c>
      <c r="AE108">
        <f t="shared" si="193"/>
        <v>3000</v>
      </c>
      <c r="AH108">
        <f t="shared" si="194"/>
        <v>3000</v>
      </c>
      <c r="AI108">
        <f t="shared" si="196"/>
        <v>1800</v>
      </c>
      <c r="AJ108">
        <f t="shared" si="197"/>
        <v>2100</v>
      </c>
      <c r="AK108">
        <f t="shared" si="198"/>
        <v>2100</v>
      </c>
      <c r="AL108">
        <f t="shared" si="199"/>
        <v>2400</v>
      </c>
      <c r="AM108">
        <f t="shared" si="200"/>
        <v>2400</v>
      </c>
      <c r="AN108">
        <f t="shared" si="201"/>
        <v>3000</v>
      </c>
      <c r="AO108" t="str">
        <f t="shared" ref="AO108:AT108" si="228">$W108&amp;"#"&amp;AI108</f>
        <v>54#1800</v>
      </c>
      <c r="AP108" t="str">
        <f t="shared" si="228"/>
        <v>54#2100</v>
      </c>
      <c r="AQ108" t="str">
        <f t="shared" si="228"/>
        <v>54#2100</v>
      </c>
      <c r="AR108" t="str">
        <f t="shared" si="228"/>
        <v>54#2400</v>
      </c>
      <c r="AS108" t="str">
        <f t="shared" si="228"/>
        <v>54#2400</v>
      </c>
      <c r="AT108" t="str">
        <f t="shared" si="228"/>
        <v>54#3000</v>
      </c>
      <c r="AV108" s="1">
        <v>54</v>
      </c>
      <c r="AW108" s="1">
        <f t="shared" si="203"/>
        <v>1800</v>
      </c>
    </row>
    <row r="109" spans="23:49">
      <c r="W109">
        <v>55</v>
      </c>
      <c r="X109">
        <v>240</v>
      </c>
      <c r="Y109">
        <v>180</v>
      </c>
      <c r="AA109">
        <v>300</v>
      </c>
      <c r="AB109">
        <v>240</v>
      </c>
      <c r="AD109">
        <f t="shared" si="192"/>
        <v>180</v>
      </c>
      <c r="AE109">
        <f t="shared" si="193"/>
        <v>300</v>
      </c>
      <c r="AH109">
        <f t="shared" si="194"/>
        <v>300</v>
      </c>
      <c r="AI109">
        <f t="shared" si="196"/>
        <v>180</v>
      </c>
      <c r="AJ109">
        <f t="shared" si="197"/>
        <v>210</v>
      </c>
      <c r="AK109">
        <f t="shared" si="198"/>
        <v>210</v>
      </c>
      <c r="AL109">
        <f t="shared" si="199"/>
        <v>240</v>
      </c>
      <c r="AM109">
        <f t="shared" si="200"/>
        <v>240</v>
      </c>
      <c r="AN109">
        <f t="shared" si="201"/>
        <v>300</v>
      </c>
      <c r="AO109" t="str">
        <f t="shared" ref="AO109:AT109" si="229">$W109&amp;"#"&amp;AI109</f>
        <v>55#180</v>
      </c>
      <c r="AP109" t="str">
        <f t="shared" si="229"/>
        <v>55#210</v>
      </c>
      <c r="AQ109" t="str">
        <f t="shared" si="229"/>
        <v>55#210</v>
      </c>
      <c r="AR109" t="str">
        <f t="shared" si="229"/>
        <v>55#240</v>
      </c>
      <c r="AS109" t="str">
        <f t="shared" si="229"/>
        <v>55#240</v>
      </c>
      <c r="AT109" t="str">
        <f t="shared" si="229"/>
        <v>55#300</v>
      </c>
      <c r="AV109" s="1">
        <v>55</v>
      </c>
      <c r="AW109" s="1">
        <f t="shared" si="203"/>
        <v>180</v>
      </c>
    </row>
    <row r="110" spans="23:49">
      <c r="W110" s="20">
        <v>56</v>
      </c>
      <c r="X110" s="20">
        <v>960</v>
      </c>
      <c r="Y110" s="20">
        <v>720</v>
      </c>
      <c r="Z110" s="20"/>
      <c r="AA110" s="20">
        <v>1200</v>
      </c>
      <c r="AB110" s="20">
        <v>960</v>
      </c>
      <c r="AD110">
        <f t="shared" si="192"/>
        <v>720</v>
      </c>
      <c r="AE110">
        <f t="shared" si="193"/>
        <v>1200</v>
      </c>
      <c r="AH110">
        <f t="shared" si="194"/>
        <v>1200</v>
      </c>
      <c r="AI110">
        <f t="shared" si="196"/>
        <v>720</v>
      </c>
      <c r="AJ110">
        <f t="shared" si="197"/>
        <v>840</v>
      </c>
      <c r="AK110">
        <f t="shared" si="198"/>
        <v>840</v>
      </c>
      <c r="AL110">
        <f t="shared" si="199"/>
        <v>960</v>
      </c>
      <c r="AM110">
        <f t="shared" si="200"/>
        <v>960</v>
      </c>
      <c r="AN110">
        <f t="shared" si="201"/>
        <v>1200</v>
      </c>
      <c r="AO110" t="str">
        <f t="shared" ref="AO110:AT110" si="230">$W110&amp;"#"&amp;AI110</f>
        <v>56#720</v>
      </c>
      <c r="AP110" t="str">
        <f t="shared" si="230"/>
        <v>56#840</v>
      </c>
      <c r="AQ110" t="str">
        <f t="shared" si="230"/>
        <v>56#840</v>
      </c>
      <c r="AR110" t="str">
        <f t="shared" si="230"/>
        <v>56#960</v>
      </c>
      <c r="AS110" t="str">
        <f t="shared" si="230"/>
        <v>56#960</v>
      </c>
      <c r="AT110" t="str">
        <f t="shared" si="230"/>
        <v>56#1200</v>
      </c>
      <c r="AV110" s="1">
        <v>56</v>
      </c>
      <c r="AW110" s="1">
        <f t="shared" si="203"/>
        <v>720</v>
      </c>
    </row>
    <row r="111" spans="23:49">
      <c r="W111">
        <v>1</v>
      </c>
      <c r="X111">
        <v>1500</v>
      </c>
      <c r="Y111">
        <v>1200</v>
      </c>
      <c r="AA111">
        <v>1800</v>
      </c>
      <c r="AB111">
        <v>1500</v>
      </c>
      <c r="AD111">
        <f t="shared" ref="AD111:AD128" si="231">Y111</f>
        <v>1200</v>
      </c>
      <c r="AE111">
        <f t="shared" ref="AE111:AE128" si="232">AA111</f>
        <v>1800</v>
      </c>
      <c r="AH111">
        <f t="shared" ref="AH111:AH128" si="233">AE111</f>
        <v>1800</v>
      </c>
      <c r="AI111">
        <f t="shared" si="196"/>
        <v>1080</v>
      </c>
      <c r="AJ111">
        <f t="shared" si="197"/>
        <v>1260</v>
      </c>
      <c r="AK111">
        <f t="shared" si="198"/>
        <v>1260</v>
      </c>
      <c r="AL111">
        <f t="shared" si="199"/>
        <v>1440</v>
      </c>
      <c r="AM111">
        <f t="shared" si="200"/>
        <v>1440</v>
      </c>
      <c r="AN111">
        <f t="shared" si="201"/>
        <v>1800</v>
      </c>
      <c r="AO111" t="str">
        <f t="shared" ref="AO111:AO128" si="234">$W111&amp;"#"&amp;AI111</f>
        <v>1#1080</v>
      </c>
      <c r="AP111" t="str">
        <f t="shared" ref="AP111:AP128" si="235">$W111&amp;"#"&amp;AJ111</f>
        <v>1#1260</v>
      </c>
      <c r="AQ111" t="str">
        <f t="shared" ref="AQ111:AQ128" si="236">$W111&amp;"#"&amp;AK111</f>
        <v>1#1260</v>
      </c>
      <c r="AR111" t="str">
        <f t="shared" ref="AR111:AR128" si="237">$W111&amp;"#"&amp;AL111</f>
        <v>1#1440</v>
      </c>
      <c r="AS111" t="str">
        <f t="shared" ref="AS111:AS128" si="238">$W111&amp;"#"&amp;AM111</f>
        <v>1#1440</v>
      </c>
      <c r="AT111" t="str">
        <f t="shared" ref="AT111:AT128" si="239">$W111&amp;"#"&amp;AN111</f>
        <v>1#1800</v>
      </c>
      <c r="AV111" s="1">
        <v>1</v>
      </c>
      <c r="AW111" s="1">
        <f t="shared" si="203"/>
        <v>1080</v>
      </c>
    </row>
    <row r="112" spans="23:49">
      <c r="W112">
        <v>2</v>
      </c>
      <c r="X112">
        <v>300</v>
      </c>
      <c r="Y112">
        <v>240</v>
      </c>
      <c r="AA112">
        <v>360</v>
      </c>
      <c r="AB112">
        <v>300</v>
      </c>
      <c r="AD112">
        <f t="shared" si="231"/>
        <v>240</v>
      </c>
      <c r="AE112">
        <f t="shared" si="232"/>
        <v>360</v>
      </c>
      <c r="AH112">
        <f t="shared" si="233"/>
        <v>360</v>
      </c>
      <c r="AI112">
        <f t="shared" si="196"/>
        <v>216</v>
      </c>
      <c r="AJ112">
        <f t="shared" si="197"/>
        <v>252</v>
      </c>
      <c r="AK112">
        <f t="shared" si="198"/>
        <v>252</v>
      </c>
      <c r="AL112">
        <f t="shared" si="199"/>
        <v>288</v>
      </c>
      <c r="AM112">
        <f t="shared" si="200"/>
        <v>288</v>
      </c>
      <c r="AN112">
        <f t="shared" si="201"/>
        <v>360</v>
      </c>
      <c r="AO112" t="str">
        <f t="shared" si="234"/>
        <v>2#216</v>
      </c>
      <c r="AP112" t="str">
        <f t="shared" si="235"/>
        <v>2#252</v>
      </c>
      <c r="AQ112" t="str">
        <f t="shared" si="236"/>
        <v>2#252</v>
      </c>
      <c r="AR112" t="str">
        <f t="shared" si="237"/>
        <v>2#288</v>
      </c>
      <c r="AS112" t="str">
        <f t="shared" si="238"/>
        <v>2#288</v>
      </c>
      <c r="AT112" t="str">
        <f t="shared" si="239"/>
        <v>2#360</v>
      </c>
      <c r="AV112" s="1">
        <v>2</v>
      </c>
      <c r="AW112" s="1">
        <f t="shared" si="203"/>
        <v>216</v>
      </c>
    </row>
    <row r="113" spans="23:49">
      <c r="W113">
        <v>3</v>
      </c>
      <c r="X113">
        <v>300</v>
      </c>
      <c r="Y113">
        <v>240</v>
      </c>
      <c r="AA113">
        <v>360</v>
      </c>
      <c r="AB113">
        <v>300</v>
      </c>
      <c r="AD113">
        <f t="shared" si="231"/>
        <v>240</v>
      </c>
      <c r="AE113">
        <f t="shared" si="232"/>
        <v>360</v>
      </c>
      <c r="AH113">
        <f t="shared" si="233"/>
        <v>360</v>
      </c>
      <c r="AI113">
        <f t="shared" si="196"/>
        <v>216</v>
      </c>
      <c r="AJ113">
        <f t="shared" si="197"/>
        <v>252</v>
      </c>
      <c r="AK113">
        <f t="shared" si="198"/>
        <v>252</v>
      </c>
      <c r="AL113">
        <f t="shared" si="199"/>
        <v>288</v>
      </c>
      <c r="AM113">
        <f t="shared" si="200"/>
        <v>288</v>
      </c>
      <c r="AN113">
        <f t="shared" si="201"/>
        <v>360</v>
      </c>
      <c r="AO113" t="str">
        <f t="shared" si="234"/>
        <v>3#216</v>
      </c>
      <c r="AP113" t="str">
        <f t="shared" si="235"/>
        <v>3#252</v>
      </c>
      <c r="AQ113" t="str">
        <f t="shared" si="236"/>
        <v>3#252</v>
      </c>
      <c r="AR113" t="str">
        <f t="shared" si="237"/>
        <v>3#288</v>
      </c>
      <c r="AS113" t="str">
        <f t="shared" si="238"/>
        <v>3#288</v>
      </c>
      <c r="AT113" t="str">
        <f t="shared" si="239"/>
        <v>3#360</v>
      </c>
      <c r="AV113" s="1">
        <v>3</v>
      </c>
      <c r="AW113" s="1">
        <f t="shared" si="203"/>
        <v>216</v>
      </c>
    </row>
    <row r="114" spans="23:49">
      <c r="W114">
        <v>4</v>
      </c>
      <c r="X114">
        <v>300</v>
      </c>
      <c r="Y114">
        <v>240</v>
      </c>
      <c r="AA114">
        <v>360</v>
      </c>
      <c r="AB114">
        <v>300</v>
      </c>
      <c r="AD114">
        <f t="shared" si="231"/>
        <v>240</v>
      </c>
      <c r="AE114">
        <f t="shared" si="232"/>
        <v>360</v>
      </c>
      <c r="AH114">
        <f t="shared" si="233"/>
        <v>360</v>
      </c>
      <c r="AI114">
        <f t="shared" si="196"/>
        <v>216</v>
      </c>
      <c r="AJ114">
        <f t="shared" si="197"/>
        <v>252</v>
      </c>
      <c r="AK114">
        <f t="shared" si="198"/>
        <v>252</v>
      </c>
      <c r="AL114">
        <f t="shared" si="199"/>
        <v>288</v>
      </c>
      <c r="AM114">
        <f t="shared" si="200"/>
        <v>288</v>
      </c>
      <c r="AN114">
        <f t="shared" si="201"/>
        <v>360</v>
      </c>
      <c r="AO114" t="str">
        <f t="shared" si="234"/>
        <v>4#216</v>
      </c>
      <c r="AP114" t="str">
        <f t="shared" si="235"/>
        <v>4#252</v>
      </c>
      <c r="AQ114" t="str">
        <f t="shared" si="236"/>
        <v>4#252</v>
      </c>
      <c r="AR114" t="str">
        <f t="shared" si="237"/>
        <v>4#288</v>
      </c>
      <c r="AS114" t="str">
        <f t="shared" si="238"/>
        <v>4#288</v>
      </c>
      <c r="AT114" t="str">
        <f t="shared" si="239"/>
        <v>4#360</v>
      </c>
      <c r="AV114" s="1">
        <v>4</v>
      </c>
      <c r="AW114" s="1">
        <f t="shared" si="203"/>
        <v>216</v>
      </c>
    </row>
    <row r="115" spans="23:49">
      <c r="W115">
        <v>55</v>
      </c>
      <c r="X115">
        <v>400</v>
      </c>
      <c r="Y115">
        <v>300</v>
      </c>
      <c r="AA115">
        <v>500</v>
      </c>
      <c r="AB115">
        <v>400</v>
      </c>
      <c r="AD115">
        <f t="shared" si="231"/>
        <v>300</v>
      </c>
      <c r="AE115">
        <f t="shared" si="232"/>
        <v>500</v>
      </c>
      <c r="AH115">
        <f t="shared" si="233"/>
        <v>500</v>
      </c>
      <c r="AI115">
        <f t="shared" si="196"/>
        <v>300</v>
      </c>
      <c r="AJ115">
        <f t="shared" si="197"/>
        <v>350</v>
      </c>
      <c r="AK115">
        <f t="shared" si="198"/>
        <v>350</v>
      </c>
      <c r="AL115">
        <f t="shared" si="199"/>
        <v>400</v>
      </c>
      <c r="AM115">
        <f t="shared" si="200"/>
        <v>400</v>
      </c>
      <c r="AN115">
        <f t="shared" si="201"/>
        <v>500</v>
      </c>
      <c r="AO115" t="str">
        <f t="shared" si="234"/>
        <v>55#300</v>
      </c>
      <c r="AP115" t="str">
        <f t="shared" si="235"/>
        <v>55#350</v>
      </c>
      <c r="AQ115" t="str">
        <f t="shared" si="236"/>
        <v>55#350</v>
      </c>
      <c r="AR115" t="str">
        <f t="shared" si="237"/>
        <v>55#400</v>
      </c>
      <c r="AS115" t="str">
        <f t="shared" si="238"/>
        <v>55#400</v>
      </c>
      <c r="AT115" t="str">
        <f t="shared" si="239"/>
        <v>55#500</v>
      </c>
      <c r="AV115" s="1">
        <v>55</v>
      </c>
      <c r="AW115" s="1">
        <f t="shared" si="203"/>
        <v>300</v>
      </c>
    </row>
    <row r="116" spans="23:49">
      <c r="W116" s="20">
        <v>56</v>
      </c>
      <c r="X116" s="20">
        <v>480</v>
      </c>
      <c r="Y116" s="20">
        <v>360</v>
      </c>
      <c r="Z116" s="20"/>
      <c r="AA116" s="20">
        <v>600</v>
      </c>
      <c r="AB116" s="20">
        <v>480</v>
      </c>
      <c r="AD116">
        <f t="shared" si="231"/>
        <v>360</v>
      </c>
      <c r="AE116">
        <f t="shared" si="232"/>
        <v>600</v>
      </c>
      <c r="AH116">
        <f t="shared" si="233"/>
        <v>600</v>
      </c>
      <c r="AI116">
        <f t="shared" si="196"/>
        <v>360</v>
      </c>
      <c r="AJ116">
        <f t="shared" si="197"/>
        <v>420</v>
      </c>
      <c r="AK116">
        <f t="shared" si="198"/>
        <v>420</v>
      </c>
      <c r="AL116">
        <f t="shared" si="199"/>
        <v>480</v>
      </c>
      <c r="AM116">
        <f t="shared" si="200"/>
        <v>480</v>
      </c>
      <c r="AN116">
        <f t="shared" si="201"/>
        <v>600</v>
      </c>
      <c r="AO116" t="str">
        <f t="shared" si="234"/>
        <v>56#360</v>
      </c>
      <c r="AP116" t="str">
        <f t="shared" si="235"/>
        <v>56#420</v>
      </c>
      <c r="AQ116" t="str">
        <f t="shared" si="236"/>
        <v>56#420</v>
      </c>
      <c r="AR116" t="str">
        <f t="shared" si="237"/>
        <v>56#480</v>
      </c>
      <c r="AS116" t="str">
        <f t="shared" si="238"/>
        <v>56#480</v>
      </c>
      <c r="AT116" t="str">
        <f t="shared" si="239"/>
        <v>56#600</v>
      </c>
      <c r="AV116" s="1">
        <v>56</v>
      </c>
      <c r="AW116" s="1">
        <f t="shared" si="203"/>
        <v>360</v>
      </c>
    </row>
    <row r="117" spans="23:49">
      <c r="W117">
        <v>5</v>
      </c>
      <c r="X117">
        <v>70</v>
      </c>
      <c r="Y117">
        <v>56</v>
      </c>
      <c r="AA117">
        <v>84</v>
      </c>
      <c r="AB117">
        <v>70</v>
      </c>
      <c r="AD117">
        <f t="shared" si="231"/>
        <v>56</v>
      </c>
      <c r="AE117">
        <f t="shared" si="232"/>
        <v>84</v>
      </c>
      <c r="AH117">
        <f t="shared" si="233"/>
        <v>84</v>
      </c>
      <c r="AI117">
        <f t="shared" si="196"/>
        <v>50</v>
      </c>
      <c r="AJ117">
        <f t="shared" si="197"/>
        <v>58</v>
      </c>
      <c r="AK117">
        <f t="shared" si="198"/>
        <v>58</v>
      </c>
      <c r="AL117">
        <f t="shared" si="199"/>
        <v>67</v>
      </c>
      <c r="AM117">
        <f t="shared" si="200"/>
        <v>67</v>
      </c>
      <c r="AN117">
        <f t="shared" si="201"/>
        <v>84</v>
      </c>
      <c r="AO117" t="str">
        <f t="shared" si="234"/>
        <v>5#50</v>
      </c>
      <c r="AP117" t="str">
        <f t="shared" si="235"/>
        <v>5#58</v>
      </c>
      <c r="AQ117" t="str">
        <f t="shared" si="236"/>
        <v>5#58</v>
      </c>
      <c r="AR117" t="str">
        <f t="shared" si="237"/>
        <v>5#67</v>
      </c>
      <c r="AS117" t="str">
        <f t="shared" si="238"/>
        <v>5#67</v>
      </c>
      <c r="AT117" t="str">
        <f t="shared" si="239"/>
        <v>5#84</v>
      </c>
      <c r="AV117" s="1">
        <v>5</v>
      </c>
      <c r="AW117" s="1">
        <f t="shared" si="203"/>
        <v>50</v>
      </c>
    </row>
    <row r="118" spans="23:49">
      <c r="W118">
        <v>53</v>
      </c>
      <c r="X118">
        <v>800</v>
      </c>
      <c r="Y118">
        <v>600</v>
      </c>
      <c r="AA118">
        <v>1000</v>
      </c>
      <c r="AB118">
        <v>800</v>
      </c>
      <c r="AD118">
        <f t="shared" si="231"/>
        <v>600</v>
      </c>
      <c r="AE118">
        <f t="shared" si="232"/>
        <v>1000</v>
      </c>
      <c r="AH118">
        <f t="shared" si="233"/>
        <v>1000</v>
      </c>
      <c r="AI118">
        <f t="shared" si="196"/>
        <v>600</v>
      </c>
      <c r="AJ118">
        <f t="shared" si="197"/>
        <v>700</v>
      </c>
      <c r="AK118">
        <f t="shared" si="198"/>
        <v>700</v>
      </c>
      <c r="AL118">
        <f t="shared" si="199"/>
        <v>800</v>
      </c>
      <c r="AM118">
        <f t="shared" si="200"/>
        <v>800</v>
      </c>
      <c r="AN118">
        <f t="shared" si="201"/>
        <v>1000</v>
      </c>
      <c r="AO118" t="str">
        <f t="shared" si="234"/>
        <v>53#600</v>
      </c>
      <c r="AP118" t="str">
        <f t="shared" si="235"/>
        <v>53#700</v>
      </c>
      <c r="AQ118" t="str">
        <f t="shared" si="236"/>
        <v>53#700</v>
      </c>
      <c r="AR118" t="str">
        <f t="shared" si="237"/>
        <v>53#800</v>
      </c>
      <c r="AS118" t="str">
        <f t="shared" si="238"/>
        <v>53#800</v>
      </c>
      <c r="AT118" t="str">
        <f t="shared" si="239"/>
        <v>53#1000</v>
      </c>
      <c r="AV118" s="1">
        <v>53</v>
      </c>
      <c r="AW118" s="1">
        <f t="shared" si="203"/>
        <v>600</v>
      </c>
    </row>
    <row r="119" spans="23:49">
      <c r="W119">
        <v>55</v>
      </c>
      <c r="X119">
        <v>800</v>
      </c>
      <c r="Y119">
        <v>600</v>
      </c>
      <c r="AA119">
        <v>1000</v>
      </c>
      <c r="AB119">
        <v>800</v>
      </c>
      <c r="AD119">
        <f t="shared" si="231"/>
        <v>600</v>
      </c>
      <c r="AE119">
        <f t="shared" si="232"/>
        <v>1000</v>
      </c>
      <c r="AH119">
        <f t="shared" si="233"/>
        <v>1000</v>
      </c>
      <c r="AI119">
        <f t="shared" si="196"/>
        <v>600</v>
      </c>
      <c r="AJ119">
        <f t="shared" si="197"/>
        <v>700</v>
      </c>
      <c r="AK119">
        <f t="shared" si="198"/>
        <v>700</v>
      </c>
      <c r="AL119">
        <f t="shared" si="199"/>
        <v>800</v>
      </c>
      <c r="AM119">
        <f t="shared" si="200"/>
        <v>800</v>
      </c>
      <c r="AN119">
        <f t="shared" si="201"/>
        <v>1000</v>
      </c>
      <c r="AO119" t="str">
        <f t="shared" si="234"/>
        <v>55#600</v>
      </c>
      <c r="AP119" t="str">
        <f t="shared" si="235"/>
        <v>55#700</v>
      </c>
      <c r="AQ119" t="str">
        <f t="shared" si="236"/>
        <v>55#700</v>
      </c>
      <c r="AR119" t="str">
        <f t="shared" si="237"/>
        <v>55#800</v>
      </c>
      <c r="AS119" t="str">
        <f t="shared" si="238"/>
        <v>55#800</v>
      </c>
      <c r="AT119" t="str">
        <f t="shared" si="239"/>
        <v>55#1000</v>
      </c>
      <c r="AV119" s="1">
        <v>55</v>
      </c>
      <c r="AW119" s="1">
        <f t="shared" si="203"/>
        <v>600</v>
      </c>
    </row>
    <row r="120" spans="23:49">
      <c r="W120">
        <v>56</v>
      </c>
      <c r="X120">
        <v>1600</v>
      </c>
      <c r="Y120">
        <v>1200</v>
      </c>
      <c r="AA120">
        <v>2000</v>
      </c>
      <c r="AB120">
        <v>1600</v>
      </c>
      <c r="AD120">
        <f t="shared" si="231"/>
        <v>1200</v>
      </c>
      <c r="AE120">
        <f t="shared" si="232"/>
        <v>2000</v>
      </c>
      <c r="AH120">
        <f t="shared" si="233"/>
        <v>2000</v>
      </c>
      <c r="AI120">
        <f t="shared" si="196"/>
        <v>1200</v>
      </c>
      <c r="AJ120">
        <f t="shared" si="197"/>
        <v>1400</v>
      </c>
      <c r="AK120">
        <f t="shared" si="198"/>
        <v>1400</v>
      </c>
      <c r="AL120">
        <f t="shared" si="199"/>
        <v>1600</v>
      </c>
      <c r="AM120">
        <f t="shared" si="200"/>
        <v>1600</v>
      </c>
      <c r="AN120">
        <f t="shared" si="201"/>
        <v>2000</v>
      </c>
      <c r="AO120" t="str">
        <f t="shared" si="234"/>
        <v>56#1200</v>
      </c>
      <c r="AP120" t="str">
        <f t="shared" si="235"/>
        <v>56#1400</v>
      </c>
      <c r="AQ120" t="str">
        <f t="shared" si="236"/>
        <v>56#1400</v>
      </c>
      <c r="AR120" t="str">
        <f t="shared" si="237"/>
        <v>56#1600</v>
      </c>
      <c r="AS120" t="str">
        <f t="shared" si="238"/>
        <v>56#1600</v>
      </c>
      <c r="AT120" t="str">
        <f t="shared" si="239"/>
        <v>56#2000</v>
      </c>
      <c r="AV120" s="1">
        <v>56</v>
      </c>
      <c r="AW120" s="1">
        <f t="shared" si="203"/>
        <v>1200</v>
      </c>
    </row>
    <row r="121" spans="23:49">
      <c r="W121">
        <v>51</v>
      </c>
      <c r="X121">
        <v>800</v>
      </c>
      <c r="Y121">
        <v>600</v>
      </c>
      <c r="AA121">
        <v>1000</v>
      </c>
      <c r="AB121">
        <v>800</v>
      </c>
      <c r="AD121">
        <f t="shared" si="231"/>
        <v>600</v>
      </c>
      <c r="AE121">
        <f t="shared" si="232"/>
        <v>1000</v>
      </c>
      <c r="AH121">
        <f t="shared" si="233"/>
        <v>1000</v>
      </c>
      <c r="AI121">
        <f t="shared" si="196"/>
        <v>600</v>
      </c>
      <c r="AJ121">
        <f t="shared" si="197"/>
        <v>700</v>
      </c>
      <c r="AK121">
        <f t="shared" si="198"/>
        <v>700</v>
      </c>
      <c r="AL121">
        <f t="shared" si="199"/>
        <v>800</v>
      </c>
      <c r="AM121">
        <f t="shared" si="200"/>
        <v>800</v>
      </c>
      <c r="AN121">
        <f t="shared" si="201"/>
        <v>1000</v>
      </c>
      <c r="AO121" t="str">
        <f t="shared" si="234"/>
        <v>51#600</v>
      </c>
      <c r="AP121" t="str">
        <f t="shared" si="235"/>
        <v>51#700</v>
      </c>
      <c r="AQ121" t="str">
        <f t="shared" si="236"/>
        <v>51#700</v>
      </c>
      <c r="AR121" t="str">
        <f t="shared" si="237"/>
        <v>51#800</v>
      </c>
      <c r="AS121" t="str">
        <f t="shared" si="238"/>
        <v>51#800</v>
      </c>
      <c r="AT121" t="str">
        <f t="shared" si="239"/>
        <v>51#1000</v>
      </c>
      <c r="AV121" s="1">
        <v>51</v>
      </c>
      <c r="AW121" s="1">
        <f t="shared" si="203"/>
        <v>600</v>
      </c>
    </row>
    <row r="122" spans="23:49">
      <c r="W122">
        <v>62</v>
      </c>
      <c r="X122">
        <v>800</v>
      </c>
      <c r="Y122">
        <v>600</v>
      </c>
      <c r="AA122">
        <v>1000</v>
      </c>
      <c r="AB122">
        <v>800</v>
      </c>
      <c r="AD122">
        <f t="shared" si="231"/>
        <v>600</v>
      </c>
      <c r="AE122">
        <f t="shared" si="232"/>
        <v>1000</v>
      </c>
      <c r="AH122">
        <f t="shared" si="233"/>
        <v>1000</v>
      </c>
      <c r="AI122">
        <f t="shared" si="196"/>
        <v>600</v>
      </c>
      <c r="AJ122">
        <f t="shared" si="197"/>
        <v>700</v>
      </c>
      <c r="AK122">
        <f t="shared" si="198"/>
        <v>700</v>
      </c>
      <c r="AL122">
        <f t="shared" si="199"/>
        <v>800</v>
      </c>
      <c r="AM122">
        <f t="shared" si="200"/>
        <v>800</v>
      </c>
      <c r="AN122">
        <f t="shared" si="201"/>
        <v>1000</v>
      </c>
      <c r="AO122" t="str">
        <f t="shared" si="234"/>
        <v>62#600</v>
      </c>
      <c r="AP122" t="str">
        <f t="shared" si="235"/>
        <v>62#700</v>
      </c>
      <c r="AQ122" t="str">
        <f t="shared" si="236"/>
        <v>62#700</v>
      </c>
      <c r="AR122" t="str">
        <f t="shared" si="237"/>
        <v>62#800</v>
      </c>
      <c r="AS122" t="str">
        <f t="shared" si="238"/>
        <v>62#800</v>
      </c>
      <c r="AT122" t="str">
        <f t="shared" si="239"/>
        <v>62#1000</v>
      </c>
      <c r="AV122" s="1">
        <v>62</v>
      </c>
      <c r="AW122" s="1">
        <f t="shared" si="203"/>
        <v>600</v>
      </c>
    </row>
    <row r="123" spans="23:49">
      <c r="W123">
        <v>54</v>
      </c>
      <c r="X123">
        <v>800</v>
      </c>
      <c r="Y123">
        <v>600</v>
      </c>
      <c r="AA123">
        <v>1000</v>
      </c>
      <c r="AB123">
        <v>800</v>
      </c>
      <c r="AD123">
        <f t="shared" si="231"/>
        <v>600</v>
      </c>
      <c r="AE123">
        <f t="shared" si="232"/>
        <v>1000</v>
      </c>
      <c r="AH123">
        <f t="shared" si="233"/>
        <v>1000</v>
      </c>
      <c r="AI123">
        <f t="shared" si="196"/>
        <v>600</v>
      </c>
      <c r="AJ123">
        <f t="shared" si="197"/>
        <v>700</v>
      </c>
      <c r="AK123">
        <f t="shared" si="198"/>
        <v>700</v>
      </c>
      <c r="AL123">
        <f t="shared" si="199"/>
        <v>800</v>
      </c>
      <c r="AM123">
        <f t="shared" si="200"/>
        <v>800</v>
      </c>
      <c r="AN123">
        <f t="shared" si="201"/>
        <v>1000</v>
      </c>
      <c r="AO123" t="str">
        <f t="shared" si="234"/>
        <v>54#600</v>
      </c>
      <c r="AP123" t="str">
        <f t="shared" si="235"/>
        <v>54#700</v>
      </c>
      <c r="AQ123" t="str">
        <f t="shared" si="236"/>
        <v>54#700</v>
      </c>
      <c r="AR123" t="str">
        <f t="shared" si="237"/>
        <v>54#800</v>
      </c>
      <c r="AS123" t="str">
        <f t="shared" si="238"/>
        <v>54#800</v>
      </c>
      <c r="AT123" t="str">
        <f t="shared" si="239"/>
        <v>54#1000</v>
      </c>
      <c r="AV123" s="1">
        <v>54</v>
      </c>
      <c r="AW123" s="1">
        <f t="shared" si="203"/>
        <v>600</v>
      </c>
    </row>
    <row r="124" spans="23:49">
      <c r="W124">
        <v>60</v>
      </c>
      <c r="X124">
        <v>800</v>
      </c>
      <c r="Y124">
        <v>600</v>
      </c>
      <c r="AA124">
        <v>1000</v>
      </c>
      <c r="AB124">
        <v>800</v>
      </c>
      <c r="AD124">
        <f t="shared" si="231"/>
        <v>600</v>
      </c>
      <c r="AE124">
        <f t="shared" si="232"/>
        <v>1000</v>
      </c>
      <c r="AH124">
        <f t="shared" si="233"/>
        <v>1000</v>
      </c>
      <c r="AI124">
        <f t="shared" si="196"/>
        <v>600</v>
      </c>
      <c r="AJ124">
        <f t="shared" si="197"/>
        <v>700</v>
      </c>
      <c r="AK124">
        <f t="shared" si="198"/>
        <v>700</v>
      </c>
      <c r="AL124">
        <f t="shared" si="199"/>
        <v>800</v>
      </c>
      <c r="AM124">
        <f t="shared" si="200"/>
        <v>800</v>
      </c>
      <c r="AN124">
        <f t="shared" si="201"/>
        <v>1000</v>
      </c>
      <c r="AO124" t="str">
        <f t="shared" si="234"/>
        <v>60#600</v>
      </c>
      <c r="AP124" t="str">
        <f t="shared" si="235"/>
        <v>60#700</v>
      </c>
      <c r="AQ124" t="str">
        <f t="shared" si="236"/>
        <v>60#700</v>
      </c>
      <c r="AR124" t="str">
        <f t="shared" si="237"/>
        <v>60#800</v>
      </c>
      <c r="AS124" t="str">
        <f t="shared" si="238"/>
        <v>60#800</v>
      </c>
      <c r="AT124" t="str">
        <f t="shared" si="239"/>
        <v>60#1000</v>
      </c>
      <c r="AV124" s="1">
        <v>60</v>
      </c>
      <c r="AW124" s="1">
        <f t="shared" si="203"/>
        <v>600</v>
      </c>
    </row>
    <row r="125" spans="23:49">
      <c r="W125">
        <v>57</v>
      </c>
      <c r="X125">
        <v>1600</v>
      </c>
      <c r="Y125">
        <v>1200</v>
      </c>
      <c r="AA125">
        <v>2000</v>
      </c>
      <c r="AB125">
        <v>1600</v>
      </c>
      <c r="AD125">
        <f t="shared" si="231"/>
        <v>1200</v>
      </c>
      <c r="AE125">
        <f t="shared" si="232"/>
        <v>2000</v>
      </c>
      <c r="AH125">
        <f t="shared" si="233"/>
        <v>2000</v>
      </c>
      <c r="AI125">
        <f t="shared" si="196"/>
        <v>1200</v>
      </c>
      <c r="AJ125">
        <f t="shared" si="197"/>
        <v>1400</v>
      </c>
      <c r="AK125">
        <f t="shared" si="198"/>
        <v>1400</v>
      </c>
      <c r="AL125">
        <f t="shared" si="199"/>
        <v>1600</v>
      </c>
      <c r="AM125">
        <f t="shared" si="200"/>
        <v>1600</v>
      </c>
      <c r="AN125">
        <f t="shared" si="201"/>
        <v>2000</v>
      </c>
      <c r="AO125" t="str">
        <f t="shared" si="234"/>
        <v>57#1200</v>
      </c>
      <c r="AP125" t="str">
        <f t="shared" si="235"/>
        <v>57#1400</v>
      </c>
      <c r="AQ125" t="str">
        <f t="shared" si="236"/>
        <v>57#1400</v>
      </c>
      <c r="AR125" t="str">
        <f t="shared" si="237"/>
        <v>57#1600</v>
      </c>
      <c r="AS125" t="str">
        <f t="shared" si="238"/>
        <v>57#1600</v>
      </c>
      <c r="AT125" t="str">
        <f t="shared" si="239"/>
        <v>57#2000</v>
      </c>
      <c r="AV125" s="1">
        <v>57</v>
      </c>
      <c r="AW125" s="1">
        <f t="shared" si="203"/>
        <v>1200</v>
      </c>
    </row>
    <row r="126" spans="23:49">
      <c r="W126">
        <v>58</v>
      </c>
      <c r="X126">
        <v>1600</v>
      </c>
      <c r="Y126">
        <v>1200</v>
      </c>
      <c r="AA126">
        <v>2000</v>
      </c>
      <c r="AB126">
        <v>1600</v>
      </c>
      <c r="AD126">
        <f t="shared" si="231"/>
        <v>1200</v>
      </c>
      <c r="AE126">
        <f t="shared" si="232"/>
        <v>2000</v>
      </c>
      <c r="AH126">
        <f t="shared" si="233"/>
        <v>2000</v>
      </c>
      <c r="AI126">
        <f t="shared" si="196"/>
        <v>1200</v>
      </c>
      <c r="AJ126">
        <f t="shared" si="197"/>
        <v>1400</v>
      </c>
      <c r="AK126">
        <f t="shared" si="198"/>
        <v>1400</v>
      </c>
      <c r="AL126">
        <f t="shared" si="199"/>
        <v>1600</v>
      </c>
      <c r="AM126">
        <f t="shared" si="200"/>
        <v>1600</v>
      </c>
      <c r="AN126">
        <f t="shared" si="201"/>
        <v>2000</v>
      </c>
      <c r="AO126" t="str">
        <f t="shared" si="234"/>
        <v>58#1200</v>
      </c>
      <c r="AP126" t="str">
        <f t="shared" si="235"/>
        <v>58#1400</v>
      </c>
      <c r="AQ126" t="str">
        <f t="shared" si="236"/>
        <v>58#1400</v>
      </c>
      <c r="AR126" t="str">
        <f t="shared" si="237"/>
        <v>58#1600</v>
      </c>
      <c r="AS126" t="str">
        <f t="shared" si="238"/>
        <v>58#1600</v>
      </c>
      <c r="AT126" t="str">
        <f t="shared" si="239"/>
        <v>58#2000</v>
      </c>
      <c r="AV126" s="1">
        <v>58</v>
      </c>
      <c r="AW126" s="1">
        <f t="shared" si="203"/>
        <v>1200</v>
      </c>
    </row>
    <row r="127" spans="23:49">
      <c r="W127">
        <v>52</v>
      </c>
      <c r="X127">
        <v>800</v>
      </c>
      <c r="Y127">
        <v>600</v>
      </c>
      <c r="AA127">
        <v>1000</v>
      </c>
      <c r="AB127">
        <v>800</v>
      </c>
      <c r="AD127">
        <f t="shared" si="231"/>
        <v>600</v>
      </c>
      <c r="AE127">
        <f t="shared" si="232"/>
        <v>1000</v>
      </c>
      <c r="AH127">
        <f t="shared" si="233"/>
        <v>1000</v>
      </c>
      <c r="AI127">
        <f t="shared" si="196"/>
        <v>600</v>
      </c>
      <c r="AJ127">
        <f t="shared" si="197"/>
        <v>700</v>
      </c>
      <c r="AK127">
        <f t="shared" si="198"/>
        <v>700</v>
      </c>
      <c r="AL127">
        <f t="shared" si="199"/>
        <v>800</v>
      </c>
      <c r="AM127">
        <f t="shared" si="200"/>
        <v>800</v>
      </c>
      <c r="AN127">
        <f t="shared" si="201"/>
        <v>1000</v>
      </c>
      <c r="AO127" t="str">
        <f t="shared" si="234"/>
        <v>52#600</v>
      </c>
      <c r="AP127" t="str">
        <f t="shared" si="235"/>
        <v>52#700</v>
      </c>
      <c r="AQ127" t="str">
        <f t="shared" si="236"/>
        <v>52#700</v>
      </c>
      <c r="AR127" t="str">
        <f t="shared" si="237"/>
        <v>52#800</v>
      </c>
      <c r="AS127" t="str">
        <f t="shared" si="238"/>
        <v>52#800</v>
      </c>
      <c r="AT127" t="str">
        <f t="shared" si="239"/>
        <v>52#1000</v>
      </c>
      <c r="AV127" s="1">
        <v>52</v>
      </c>
      <c r="AW127" s="1">
        <f t="shared" si="203"/>
        <v>600</v>
      </c>
    </row>
    <row r="128" spans="23:49">
      <c r="W128">
        <v>61</v>
      </c>
      <c r="X128">
        <v>800</v>
      </c>
      <c r="Y128">
        <v>600</v>
      </c>
      <c r="AA128">
        <v>1000</v>
      </c>
      <c r="AB128">
        <v>800</v>
      </c>
      <c r="AD128">
        <f t="shared" si="231"/>
        <v>600</v>
      </c>
      <c r="AE128">
        <f t="shared" si="232"/>
        <v>1000</v>
      </c>
      <c r="AH128">
        <f t="shared" si="233"/>
        <v>1000</v>
      </c>
      <c r="AI128">
        <f t="shared" si="196"/>
        <v>600</v>
      </c>
      <c r="AJ128">
        <f t="shared" si="197"/>
        <v>700</v>
      </c>
      <c r="AK128">
        <f t="shared" si="198"/>
        <v>700</v>
      </c>
      <c r="AL128">
        <f t="shared" si="199"/>
        <v>800</v>
      </c>
      <c r="AM128">
        <f t="shared" si="200"/>
        <v>800</v>
      </c>
      <c r="AN128">
        <f t="shared" si="201"/>
        <v>1000</v>
      </c>
      <c r="AO128" t="str">
        <f t="shared" si="234"/>
        <v>61#600</v>
      </c>
      <c r="AP128" t="str">
        <f t="shared" si="235"/>
        <v>61#700</v>
      </c>
      <c r="AQ128" t="str">
        <f t="shared" si="236"/>
        <v>61#700</v>
      </c>
      <c r="AR128" t="str">
        <f t="shared" si="237"/>
        <v>61#800</v>
      </c>
      <c r="AS128" t="str">
        <f t="shared" si="238"/>
        <v>61#800</v>
      </c>
      <c r="AT128" t="str">
        <f t="shared" si="239"/>
        <v>61#1000</v>
      </c>
      <c r="AV128" s="1">
        <v>61</v>
      </c>
      <c r="AW128" s="1">
        <f t="shared" si="203"/>
        <v>600</v>
      </c>
    </row>
  </sheetData>
  <phoneticPr fontId="27"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EquipConfig</vt:lpstr>
      <vt:lpstr>辅助表</vt:lpstr>
      <vt:lpstr>装备等级分类</vt:lpstr>
      <vt:lpstr>装备等级分类辅助</vt:lpstr>
      <vt:lpstr>1</vt:lpstr>
      <vt:lpstr>合成装备</vt:lpstr>
      <vt:lpstr>装备分类辅助表</vt:lpstr>
      <vt:lpstr>装备属性重制版辅助表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bk068</dc:creator>
  <cp:lastModifiedBy>lj035</cp:lastModifiedBy>
  <dcterms:created xsi:type="dcterms:W3CDTF">2015-06-05T18:19:00Z</dcterms:created>
  <dcterms:modified xsi:type="dcterms:W3CDTF">2020-08-18T09:35:45Z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